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00" windowHeight="7650"/>
  </bookViews>
  <sheets>
    <sheet name="Sheet1" sheetId="1" r:id="rId1"/>
    <sheet name="Sheet3" sheetId="3" r:id="rId2"/>
    <sheet name="تنظیم" sheetId="4" r:id="rId3"/>
  </sheets>
  <definedNames>
    <definedName name="_xlnm._FilterDatabase" localSheetId="0" hidden="1">Sheet1!$A$3:$L$3</definedName>
    <definedName name="لیست_اساتید">#REF!</definedName>
    <definedName name="لیست_دروس">#REF!</definedName>
  </definedNames>
  <calcPr calcId="162913"/>
</workbook>
</file>

<file path=xl/calcChain.xml><?xml version="1.0" encoding="utf-8"?>
<calcChain xmlns="http://schemas.openxmlformats.org/spreadsheetml/2006/main">
  <c r="T43" i="3" l="1"/>
  <c r="T53" i="3" l="1"/>
  <c r="T54" i="3"/>
  <c r="T55" i="3"/>
  <c r="T36" i="3"/>
  <c r="T31" i="3"/>
  <c r="T27" i="3"/>
  <c r="T8" i="3"/>
  <c r="J6" i="3"/>
  <c r="J54" i="3"/>
  <c r="J53" i="3"/>
  <c r="J52" i="3"/>
  <c r="C5" i="4"/>
  <c r="B7" i="4" l="1"/>
  <c r="D5" i="4"/>
  <c r="E4" i="1" s="1"/>
  <c r="D4" i="1"/>
  <c r="T34" i="3"/>
  <c r="T33" i="3"/>
  <c r="T4" i="3"/>
  <c r="T9" i="3"/>
  <c r="T48" i="3"/>
  <c r="T12" i="3"/>
  <c r="T26" i="3"/>
  <c r="T13" i="3"/>
  <c r="T7" i="3"/>
  <c r="T17" i="3"/>
  <c r="T18" i="3"/>
  <c r="T50" i="3"/>
  <c r="T49" i="3"/>
  <c r="T24" i="3"/>
  <c r="T28" i="3"/>
  <c r="T30" i="3"/>
  <c r="T10" i="3"/>
  <c r="T11" i="3"/>
  <c r="T22" i="3"/>
  <c r="T6" i="3"/>
  <c r="T44" i="3"/>
  <c r="T15" i="3"/>
  <c r="T14" i="3"/>
  <c r="T19" i="3"/>
  <c r="T21" i="3"/>
  <c r="T35" i="3"/>
  <c r="T20" i="3"/>
  <c r="T37" i="3"/>
  <c r="T40" i="3"/>
  <c r="T46" i="3"/>
  <c r="T39" i="3"/>
  <c r="T41" i="3"/>
  <c r="T5" i="3"/>
  <c r="T47" i="3"/>
  <c r="T25" i="3"/>
  <c r="T23" i="3"/>
  <c r="T32" i="3"/>
  <c r="T51" i="3"/>
  <c r="T16" i="3"/>
  <c r="T29" i="3"/>
  <c r="T52" i="3"/>
  <c r="T38" i="3"/>
  <c r="T45" i="3"/>
  <c r="T42" i="3"/>
  <c r="T3" i="3"/>
  <c r="E5" i="4" l="1"/>
  <c r="F4" i="1" s="1"/>
  <c r="A16" i="1"/>
  <c r="A5" i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B6" i="1" l="1"/>
  <c r="H6" i="1"/>
  <c r="I6" i="1"/>
  <c r="L6" i="1"/>
  <c r="B7" i="1"/>
  <c r="H7" i="1"/>
  <c r="I7" i="1"/>
  <c r="L7" i="1"/>
  <c r="B8" i="1"/>
  <c r="H8" i="1"/>
  <c r="I8" i="1"/>
  <c r="L8" i="1"/>
  <c r="B9" i="1"/>
  <c r="H9" i="1"/>
  <c r="I9" i="1"/>
  <c r="L9" i="1"/>
  <c r="B10" i="1"/>
  <c r="H10" i="1"/>
  <c r="I10" i="1"/>
  <c r="L10" i="1"/>
  <c r="B11" i="1"/>
  <c r="H11" i="1"/>
  <c r="I11" i="1"/>
  <c r="L11" i="1"/>
  <c r="B12" i="1"/>
  <c r="H12" i="1"/>
  <c r="I12" i="1"/>
  <c r="L12" i="1"/>
  <c r="B13" i="1"/>
  <c r="H13" i="1"/>
  <c r="I13" i="1"/>
  <c r="L13" i="1"/>
  <c r="B14" i="1"/>
  <c r="H14" i="1"/>
  <c r="I14" i="1"/>
  <c r="L14" i="1"/>
  <c r="B15" i="1"/>
  <c r="H15" i="1"/>
  <c r="I15" i="1"/>
  <c r="L15" i="1"/>
  <c r="B16" i="1"/>
  <c r="H16" i="1"/>
  <c r="I16" i="1"/>
  <c r="L16" i="1"/>
  <c r="B17" i="1"/>
  <c r="H17" i="1"/>
  <c r="I17" i="1"/>
  <c r="L17" i="1"/>
  <c r="B18" i="1"/>
  <c r="H18" i="1"/>
  <c r="I18" i="1"/>
  <c r="L18" i="1"/>
  <c r="B19" i="1"/>
  <c r="H19" i="1"/>
  <c r="I19" i="1"/>
  <c r="L19" i="1"/>
  <c r="B20" i="1"/>
  <c r="H20" i="1"/>
  <c r="I20" i="1"/>
  <c r="L20" i="1"/>
  <c r="B21" i="1"/>
  <c r="H21" i="1"/>
  <c r="I21" i="1"/>
  <c r="L21" i="1"/>
  <c r="B22" i="1"/>
  <c r="H22" i="1"/>
  <c r="I22" i="1"/>
  <c r="L22" i="1"/>
  <c r="B23" i="1"/>
  <c r="H23" i="1"/>
  <c r="I23" i="1"/>
  <c r="L23" i="1"/>
  <c r="B24" i="1"/>
  <c r="H24" i="1"/>
  <c r="I24" i="1"/>
  <c r="L24" i="1"/>
  <c r="B25" i="1"/>
  <c r="H25" i="1"/>
  <c r="I25" i="1"/>
  <c r="L25" i="1"/>
  <c r="B26" i="1"/>
  <c r="H26" i="1"/>
  <c r="I26" i="1"/>
  <c r="L26" i="1"/>
  <c r="B27" i="1"/>
  <c r="H27" i="1"/>
  <c r="I27" i="1"/>
  <c r="L27" i="1"/>
  <c r="B28" i="1"/>
  <c r="H28" i="1"/>
  <c r="I28" i="1"/>
  <c r="L28" i="1"/>
  <c r="B29" i="1"/>
  <c r="H29" i="1"/>
  <c r="I29" i="1"/>
  <c r="L29" i="1"/>
  <c r="J3" i="3"/>
  <c r="J7" i="3"/>
  <c r="J4" i="3"/>
  <c r="J5" i="3"/>
  <c r="J8" i="3"/>
  <c r="J10" i="3"/>
  <c r="J11" i="3"/>
  <c r="J12" i="3"/>
  <c r="J13" i="3"/>
  <c r="J15" i="3"/>
  <c r="J16" i="3"/>
  <c r="J17" i="3"/>
  <c r="J18" i="3"/>
  <c r="J19" i="3"/>
  <c r="J21" i="3"/>
  <c r="J24" i="3"/>
  <c r="J25" i="3"/>
  <c r="J26" i="3"/>
  <c r="J2" i="3"/>
  <c r="J9" i="3"/>
  <c r="J33" i="3"/>
  <c r="J14" i="3"/>
  <c r="J23" i="3"/>
  <c r="J34" i="3"/>
  <c r="J32" i="3"/>
  <c r="J31" i="3"/>
  <c r="J30" i="3"/>
  <c r="J29" i="3"/>
  <c r="J28" i="3"/>
  <c r="J22" i="3"/>
  <c r="J27" i="3"/>
  <c r="J35" i="3"/>
  <c r="J36" i="3"/>
  <c r="J37" i="3"/>
  <c r="J38" i="3"/>
  <c r="J39" i="3"/>
  <c r="J40" i="3"/>
  <c r="J42" i="3"/>
  <c r="J44" i="3"/>
  <c r="J45" i="3"/>
  <c r="J47" i="3"/>
  <c r="J48" i="3"/>
  <c r="J49" i="3"/>
  <c r="J50" i="3"/>
  <c r="J51" i="3"/>
  <c r="J46" i="3"/>
  <c r="J41" i="3"/>
  <c r="J43" i="3"/>
  <c r="J20" i="3"/>
  <c r="C12" i="1" l="1"/>
  <c r="G12" i="1" s="1"/>
  <c r="K29" i="1"/>
  <c r="J28" i="1"/>
  <c r="J27" i="1"/>
  <c r="K26" i="1"/>
  <c r="K25" i="1"/>
  <c r="J24" i="1"/>
  <c r="J23" i="1"/>
  <c r="K22" i="1"/>
  <c r="K21" i="1"/>
  <c r="J20" i="1"/>
  <c r="J19" i="1"/>
  <c r="K18" i="1"/>
  <c r="J17" i="1"/>
  <c r="J16" i="1"/>
  <c r="K15" i="1"/>
  <c r="K14" i="1"/>
  <c r="J13" i="1"/>
  <c r="J12" i="1"/>
  <c r="K11" i="1"/>
  <c r="K10" i="1"/>
  <c r="J9" i="1"/>
  <c r="J8" i="1"/>
  <c r="K7" i="1"/>
  <c r="K6" i="1"/>
  <c r="C7" i="1"/>
  <c r="G7" i="1" s="1"/>
  <c r="K28" i="1"/>
  <c r="K24" i="1"/>
  <c r="K20" i="1"/>
  <c r="K17" i="1"/>
  <c r="K13" i="1"/>
  <c r="K9" i="1"/>
  <c r="J26" i="1"/>
  <c r="J22" i="1"/>
  <c r="J15" i="1"/>
  <c r="J11" i="1"/>
  <c r="J7" i="1"/>
  <c r="K27" i="1"/>
  <c r="K23" i="1"/>
  <c r="K19" i="1"/>
  <c r="K16" i="1"/>
  <c r="K12" i="1"/>
  <c r="K8" i="1"/>
  <c r="J29" i="1"/>
  <c r="J25" i="1"/>
  <c r="J21" i="1"/>
  <c r="J18" i="1"/>
  <c r="J14" i="1"/>
  <c r="J10" i="1"/>
  <c r="J6" i="1"/>
  <c r="C29" i="1"/>
  <c r="G29" i="1" s="1"/>
  <c r="C27" i="1"/>
  <c r="G27" i="1" s="1"/>
  <c r="C25" i="1"/>
  <c r="G25" i="1" s="1"/>
  <c r="C23" i="1"/>
  <c r="G23" i="1" s="1"/>
  <c r="C21" i="1"/>
  <c r="G21" i="1" s="1"/>
  <c r="C19" i="1"/>
  <c r="G19" i="1" s="1"/>
  <c r="C18" i="1"/>
  <c r="G18" i="1" s="1"/>
  <c r="C16" i="1"/>
  <c r="G16" i="1" s="1"/>
  <c r="C14" i="1"/>
  <c r="G14" i="1" s="1"/>
  <c r="C10" i="1"/>
  <c r="G10" i="1" s="1"/>
  <c r="C8" i="1"/>
  <c r="G8" i="1" s="1"/>
  <c r="C6" i="1"/>
  <c r="G6" i="1" s="1"/>
  <c r="C28" i="1"/>
  <c r="G28" i="1" s="1"/>
  <c r="C26" i="1"/>
  <c r="G26" i="1" s="1"/>
  <c r="C24" i="1"/>
  <c r="G24" i="1" s="1"/>
  <c r="C22" i="1"/>
  <c r="G22" i="1" s="1"/>
  <c r="C20" i="1"/>
  <c r="G20" i="1" s="1"/>
  <c r="C17" i="1"/>
  <c r="G17" i="1" s="1"/>
  <c r="C15" i="1"/>
  <c r="G15" i="1" s="1"/>
  <c r="C13" i="1"/>
  <c r="G13" i="1" s="1"/>
  <c r="C11" i="1"/>
  <c r="G11" i="1" s="1"/>
  <c r="C9" i="1"/>
  <c r="G9" i="1" s="1"/>
  <c r="C5" i="1" l="1"/>
  <c r="B5" i="1"/>
  <c r="H5" i="1"/>
  <c r="L5" i="1"/>
  <c r="I5" i="1"/>
  <c r="K5" i="1" l="1"/>
  <c r="J5" i="1"/>
  <c r="G5" i="1"/>
  <c r="L4" i="1"/>
  <c r="B4" i="1"/>
  <c r="H4" i="1"/>
  <c r="I4" i="1"/>
  <c r="C4" i="1"/>
  <c r="A4" i="1"/>
  <c r="J4" i="1" l="1"/>
  <c r="K4" i="1"/>
  <c r="G4" i="1"/>
</calcChain>
</file>

<file path=xl/sharedStrings.xml><?xml version="1.0" encoding="utf-8"?>
<sst xmlns="http://schemas.openxmlformats.org/spreadsheetml/2006/main" count="594" uniqueCount="265">
  <si>
    <t>فقه</t>
  </si>
  <si>
    <t>F1</t>
  </si>
  <si>
    <t>mq1</t>
  </si>
  <si>
    <t>ar1</t>
  </si>
  <si>
    <t>نام و عنوان استاد</t>
  </si>
  <si>
    <t>نام و نام خانوادگی مقرر</t>
  </si>
  <si>
    <t>کد درس</t>
  </si>
  <si>
    <t>کد استاد</t>
  </si>
  <si>
    <t>کد مقرر</t>
  </si>
  <si>
    <t>ترکیب گزینه ها</t>
  </si>
  <si>
    <t>ms2</t>
  </si>
  <si>
    <t>قائینی</t>
  </si>
  <si>
    <t>شب زنده دار</t>
  </si>
  <si>
    <t>درس</t>
  </si>
  <si>
    <t>سال تحصیلی =</t>
  </si>
  <si>
    <t>OstadName</t>
  </si>
  <si>
    <t>DarsName</t>
  </si>
  <si>
    <t>MoqarerName</t>
  </si>
  <si>
    <t>DarsVaOstad</t>
  </si>
  <si>
    <t>DarsCode</t>
  </si>
  <si>
    <t>OstadCode</t>
  </si>
  <si>
    <t>MoqarerCode</t>
  </si>
  <si>
    <t>شهیدی پور</t>
  </si>
  <si>
    <t>اصول</t>
  </si>
  <si>
    <t>U1</t>
  </si>
  <si>
    <t>ms3</t>
  </si>
  <si>
    <t>mm1</t>
  </si>
  <si>
    <t>آدرس صوت درس</t>
  </si>
  <si>
    <t>آدرس متن درس</t>
  </si>
  <si>
    <t>نام استاد در ftp</t>
  </si>
  <si>
    <t>OstadFtpName</t>
  </si>
  <si>
    <t>SoundPath</t>
  </si>
  <si>
    <t>TextPath</t>
  </si>
  <si>
    <t>shahidi</t>
  </si>
  <si>
    <t>نام انگلیسی درس</t>
  </si>
  <si>
    <t>DarsEnglishName</t>
  </si>
  <si>
    <t>آدرس صفحه تبدیل سایت فقاهت</t>
  </si>
  <si>
    <t>ConvetAdress</t>
  </si>
  <si>
    <t>گنجی</t>
  </si>
  <si>
    <t>آیت الله شبیری</t>
  </si>
  <si>
    <t>http://eshia.ir/feqh/archive/convertor/shobeiri</t>
  </si>
  <si>
    <t>http://eshia.ir/feqh/archive/convertor/shahroodi</t>
  </si>
  <si>
    <t>http://eshia.ir/feqh/archive/convertor/shabzendehdar</t>
  </si>
  <si>
    <t>http://eshia.ir/feqh/archive/convertor/shahidi</t>
  </si>
  <si>
    <t>http://eshia.ir/feqh/archive/convertor/ghaeeni</t>
  </si>
  <si>
    <t>http://eshia.ir/feqh/archive/convertor/ganjee</t>
  </si>
  <si>
    <t>http://eshia.ir/feqh/archive/convertor/mmadadi</t>
  </si>
  <si>
    <t>http://eshia.ir/feqh/archive/convertor/jshobeiri</t>
  </si>
  <si>
    <t>http://eshia.ir/feqh/archive/convertor/amadadi</t>
  </si>
  <si>
    <t>http://eshia.ir/feqh/archive/convertor</t>
  </si>
  <si>
    <t>سید احمد مددی</t>
  </si>
  <si>
    <t>صفحه کلی</t>
  </si>
  <si>
    <t>سید محمود مددی</t>
  </si>
  <si>
    <t>سید محمد جواد شبیری</t>
  </si>
  <si>
    <t>نام استاد</t>
  </si>
  <si>
    <t>mg1</t>
  </si>
  <si>
    <t>am1</t>
  </si>
  <si>
    <t>ms4</t>
  </si>
  <si>
    <t>mm2</t>
  </si>
  <si>
    <t>A</t>
  </si>
  <si>
    <t>js1</t>
  </si>
  <si>
    <t>ms1</t>
  </si>
  <si>
    <t>نام انگلیسی</t>
  </si>
  <si>
    <t>mmadadi</t>
  </si>
  <si>
    <t>mjshobeiri</t>
  </si>
  <si>
    <t>gangi</t>
  </si>
  <si>
    <t>qaeeni</t>
  </si>
  <si>
    <t>shobeiri</t>
  </si>
  <si>
    <t>shabzendedar</t>
  </si>
  <si>
    <t>shahroodi</t>
  </si>
  <si>
    <t>نام مقرر</t>
  </si>
  <si>
    <t>نام خانوادگی مقرر</t>
  </si>
  <si>
    <t>سید علی</t>
  </si>
  <si>
    <t>رهنمایی</t>
  </si>
  <si>
    <t>احسان</t>
  </si>
  <si>
    <t>جمشیدی</t>
  </si>
  <si>
    <t>محمود</t>
  </si>
  <si>
    <t>بیات</t>
  </si>
  <si>
    <t>رضا</t>
  </si>
  <si>
    <t>شیری</t>
  </si>
  <si>
    <t>مهدی</t>
  </si>
  <si>
    <t>منصوری</t>
  </si>
  <si>
    <t>محمد</t>
  </si>
  <si>
    <t>یعقوبی</t>
  </si>
  <si>
    <t>حسن</t>
  </si>
  <si>
    <t>رضایی</t>
  </si>
  <si>
    <t>ابوالقاسم</t>
  </si>
  <si>
    <t>عسگری</t>
  </si>
  <si>
    <t>خیشه</t>
  </si>
  <si>
    <t>سجاد</t>
  </si>
  <si>
    <t>لشکری</t>
  </si>
  <si>
    <t>مرتضی</t>
  </si>
  <si>
    <t>جهانشاهی</t>
  </si>
  <si>
    <t>مجتبی</t>
  </si>
  <si>
    <t>خدایاری</t>
  </si>
  <si>
    <t>سید هادی</t>
  </si>
  <si>
    <t>حسینی اصل</t>
  </si>
  <si>
    <t>منصور</t>
  </si>
  <si>
    <t>اسکندری</t>
  </si>
  <si>
    <t>محمد رضا</t>
  </si>
  <si>
    <t>مختاری</t>
  </si>
  <si>
    <t>حمزه</t>
  </si>
  <si>
    <t>شیخ تبار</t>
  </si>
  <si>
    <t>mb1</t>
  </si>
  <si>
    <t>rs1</t>
  </si>
  <si>
    <t>ry1</t>
  </si>
  <si>
    <t>hr1</t>
  </si>
  <si>
    <t>aa1</t>
  </si>
  <si>
    <t>mk1</t>
  </si>
  <si>
    <t>sl1</t>
  </si>
  <si>
    <t>mj1</t>
  </si>
  <si>
    <t>mk2</t>
  </si>
  <si>
    <t>hh1</t>
  </si>
  <si>
    <t>me1</t>
  </si>
  <si>
    <t>hs1</t>
  </si>
  <si>
    <t>ترکیب نام</t>
  </si>
  <si>
    <t>رجال</t>
  </si>
  <si>
    <t>R1</t>
  </si>
  <si>
    <t>نام درس</t>
  </si>
  <si>
    <t>خارح از محدوده</t>
  </si>
  <si>
    <t>F2</t>
  </si>
  <si>
    <t>انتخاب</t>
  </si>
  <si>
    <t>نشده</t>
  </si>
  <si>
    <t>انتخاب نشده</t>
  </si>
  <si>
    <t>empty</t>
  </si>
  <si>
    <t>a11</t>
  </si>
  <si>
    <t>zz1</t>
  </si>
  <si>
    <t>zz2</t>
  </si>
  <si>
    <t>zz3</t>
  </si>
  <si>
    <t>zz4</t>
  </si>
  <si>
    <t>zz5</t>
  </si>
  <si>
    <t>zz6</t>
  </si>
  <si>
    <t>zz7</t>
  </si>
  <si>
    <t>zz0</t>
  </si>
  <si>
    <t>Feqh</t>
  </si>
  <si>
    <t>Rejal</t>
  </si>
  <si>
    <t>Osul</t>
  </si>
  <si>
    <t>ej1</t>
  </si>
  <si>
    <t>حسین</t>
  </si>
  <si>
    <t>مهدوی نهاد</t>
  </si>
  <si>
    <t>hm1</t>
  </si>
  <si>
    <t>none</t>
  </si>
  <si>
    <t>he1</t>
  </si>
  <si>
    <t>هادی</t>
  </si>
  <si>
    <t>0</t>
  </si>
  <si>
    <t>مرکز فقهی</t>
  </si>
  <si>
    <t>امام محمد باقر علیه السلام</t>
  </si>
  <si>
    <t>mf1</t>
  </si>
  <si>
    <t>موسسه</t>
  </si>
  <si>
    <t>رای پرداز</t>
  </si>
  <si>
    <t>mr1</t>
  </si>
  <si>
    <t>mv1</t>
  </si>
  <si>
    <t>وحیدنیا</t>
  </si>
  <si>
    <t>آدرس اصلی</t>
  </si>
  <si>
    <t>آدرس موقت</t>
  </si>
  <si>
    <t>http://converter2.eshia.ir:5033/feqh/archive/convertor/jshobeiry</t>
  </si>
  <si>
    <t>http://converter2.eshia.ir:5033/feqh/archive/convertor/shahidi</t>
  </si>
  <si>
    <t>http://converter2.eshia.ir:5033/feqh/archive/convertor/mmadadi</t>
  </si>
  <si>
    <t>http://converter2.eshia.ir:5033/feqh/archive/convertor/ganjee</t>
  </si>
  <si>
    <t>http://converter2.eshia.ir:5033/feqh/archive/convertor/Shahroudi</t>
  </si>
  <si>
    <t>http://converter2.eshia.ir:5033/feqh/archive/convertor/ghaeeni</t>
  </si>
  <si>
    <t>http://converter2.eshia.ir:5033/feqh/archive/convertor/shabzendehdar</t>
  </si>
  <si>
    <t>http://converter2.eshia.ir:5033/feqh/archive/convertor/Shobeiry</t>
  </si>
  <si>
    <t>http://converter2.eshia.ir:5033/feqh/archive/convertor</t>
  </si>
  <si>
    <t>عبدالکریم فرحانی</t>
  </si>
  <si>
    <t>شمس</t>
  </si>
  <si>
    <t>حسین مفیدی</t>
  </si>
  <si>
    <t>حسین شوپایی</t>
  </si>
  <si>
    <t>Js1</t>
  </si>
  <si>
    <t>af1</t>
  </si>
  <si>
    <t>gs1</t>
  </si>
  <si>
    <t>zz8</t>
  </si>
  <si>
    <t>a111</t>
  </si>
  <si>
    <t>aa2</t>
  </si>
  <si>
    <t>امیر</t>
  </si>
  <si>
    <t>عباس پور</t>
  </si>
  <si>
    <t>ab1</t>
  </si>
  <si>
    <t>علی</t>
  </si>
  <si>
    <t>بهادرزایی</t>
  </si>
  <si>
    <t>محمد امین</t>
  </si>
  <si>
    <t>کبیری</t>
  </si>
  <si>
    <t>hh2</t>
  </si>
  <si>
    <t>حسینی عسگرانی</t>
  </si>
  <si>
    <t>hm2</t>
  </si>
  <si>
    <t>مهاجری</t>
  </si>
  <si>
    <t>جواد</t>
  </si>
  <si>
    <t>صالحی</t>
  </si>
  <si>
    <t>mb2</t>
  </si>
  <si>
    <t>محمد مهدی</t>
  </si>
  <si>
    <t>بیگی</t>
  </si>
  <si>
    <t>md1</t>
  </si>
  <si>
    <t>محمدابراهیم</t>
  </si>
  <si>
    <t>دستجرد</t>
  </si>
  <si>
    <t>mh1</t>
  </si>
  <si>
    <t>مصطفی</t>
  </si>
  <si>
    <t>حاج ولیئی</t>
  </si>
  <si>
    <t>mk3</t>
  </si>
  <si>
    <t>کاظمی</t>
  </si>
  <si>
    <t>mk4</t>
  </si>
  <si>
    <t>خسروبیگی</t>
  </si>
  <si>
    <t>mm3</t>
  </si>
  <si>
    <t>محمد حسین</t>
  </si>
  <si>
    <t>مخبریان</t>
  </si>
  <si>
    <t>mm4</t>
  </si>
  <si>
    <t>محمدرضا</t>
  </si>
  <si>
    <t>مدرسی</t>
  </si>
  <si>
    <t>mr2</t>
  </si>
  <si>
    <t>رفاهی فرد</t>
  </si>
  <si>
    <t>mt1</t>
  </si>
  <si>
    <t>سید محسن</t>
  </si>
  <si>
    <t>طبیب زاده</t>
  </si>
  <si>
    <t>rh1</t>
  </si>
  <si>
    <t>سیدرضا</t>
  </si>
  <si>
    <t>حسنی</t>
  </si>
  <si>
    <t>sm1</t>
  </si>
  <si>
    <t>سعید</t>
  </si>
  <si>
    <t>ملکی</t>
  </si>
  <si>
    <t>sm2</t>
  </si>
  <si>
    <t>مرتضایی</t>
  </si>
  <si>
    <t>رادمهر</t>
  </si>
  <si>
    <t>afarhani</t>
  </si>
  <si>
    <t>shams</t>
  </si>
  <si>
    <t>hmofidi</t>
  </si>
  <si>
    <t>hshoopaee</t>
  </si>
  <si>
    <t>آیت الله شاهرودی</t>
  </si>
  <si>
    <t>mk5</t>
  </si>
  <si>
    <t>mr3</t>
  </si>
  <si>
    <t>استاد</t>
  </si>
  <si>
    <t>مقرر</t>
  </si>
  <si>
    <t>ایت الله شاهرودی</t>
  </si>
  <si>
    <t>ایت الله شبیری</t>
  </si>
  <si>
    <t>اانتخاب نشده</t>
  </si>
  <si>
    <t>اانتخاب</t>
  </si>
  <si>
    <t>جهت تنظیم افزونه، درس و استاد و مقرر را مشخص کنید، 
سپس این فایل را ذخیره نمایید.</t>
  </si>
  <si>
    <t>فقه2</t>
  </si>
  <si>
    <t>rk1</t>
  </si>
  <si>
    <t>کایدخورده</t>
  </si>
  <si>
    <t>mt2</t>
  </si>
  <si>
    <t>hs2</t>
  </si>
  <si>
    <t>سلیم زاده</t>
  </si>
  <si>
    <t>zz9</t>
  </si>
  <si>
    <t>یی</t>
  </si>
  <si>
    <t>ae1</t>
  </si>
  <si>
    <t>علی اکبر</t>
  </si>
  <si>
    <t>اژه ای</t>
  </si>
  <si>
    <t>ga1</t>
  </si>
  <si>
    <t>غلامرضا</t>
  </si>
  <si>
    <t>احسنی آرانی</t>
  </si>
  <si>
    <t>طائبی اصفهانی</t>
  </si>
  <si>
    <t>am3</t>
  </si>
  <si>
    <t>محمودی</t>
  </si>
  <si>
    <t>سیدعلی</t>
  </si>
  <si>
    <t>ویرایش1400</t>
  </si>
  <si>
    <t>am4</t>
  </si>
  <si>
    <t>محمودزاده</t>
  </si>
  <si>
    <t>حسینی نسب</t>
  </si>
  <si>
    <t>hoseininasab</t>
  </si>
  <si>
    <t>http://eshia.ir/feqh/archive/convertor/hoseininasab</t>
  </si>
  <si>
    <t>http://converter2.eshia.ir:5033/feqh/archive/convertor/hoseyninasab</t>
  </si>
  <si>
    <t>داوود</t>
  </si>
  <si>
    <t>نکونام</t>
  </si>
  <si>
    <t>dn1</t>
  </si>
  <si>
    <t>حقیقی</t>
  </si>
  <si>
    <t>ah1</t>
  </si>
  <si>
    <t>سرویه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</si>
</sst>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4"/>
      <color theme="1"/>
      <name val="B Mitra"/>
      <charset val="178"/>
    </font>
    <font>
      <sz val="11"/>
      <color theme="1"/>
      <name val="B Mitra"/>
      <charset val="178"/>
    </font>
    <font>
      <u/>
      <sz val="11"/>
      <color theme="1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0" fontId="0" fillId="0" borderId="0" xfId="0" applyAlignment="1">
      <alignment horizontal="right"/>
    </xf>
    <xf numFmtId="0" fontId="0" fillId="4" borderId="0" xfId="0" applyFill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8" borderId="2" xfId="0" applyFill="1" applyBorder="1"/>
    <xf numFmtId="0" fontId="0" fillId="0" borderId="2" xfId="0" applyBorder="1"/>
    <xf numFmtId="0" fontId="0" fillId="8" borderId="0" xfId="0" applyFill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5" xfId="0" applyFont="1" applyFill="1" applyBorder="1"/>
    <xf numFmtId="0" fontId="0" fillId="8" borderId="7" xfId="0" applyFill="1" applyBorder="1"/>
    <xf numFmtId="0" fontId="3" fillId="9" borderId="6" xfId="0" applyFont="1" applyFill="1" applyBorder="1"/>
    <xf numFmtId="0" fontId="0" fillId="8" borderId="8" xfId="0" applyFill="1" applyBorder="1"/>
    <xf numFmtId="0" fontId="5" fillId="0" borderId="0" xfId="0" applyFont="1"/>
    <xf numFmtId="0" fontId="0" fillId="8" borderId="8" xfId="0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9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5" fillId="10" borderId="0" xfId="0" applyFont="1" applyFill="1"/>
    <xf numFmtId="0" fontId="5" fillId="10" borderId="15" xfId="0" applyFont="1" applyFill="1" applyBorder="1"/>
    <xf numFmtId="0" fontId="0" fillId="10" borderId="16" xfId="0" applyFill="1" applyBorder="1"/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8" borderId="2" xfId="1" applyFill="1" applyBorder="1"/>
    <xf numFmtId="0" fontId="6" fillId="0" borderId="0" xfId="1"/>
    <xf numFmtId="0" fontId="4" fillId="10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جدول2" displayName="جدول2" ref="A1:E26" totalsRowShown="0" headerRowDxfId="17">
  <autoFilter ref="A1:E26"/>
  <sortState ref="A2:E26">
    <sortCondition ref="A1:A26"/>
  </sortState>
  <tableColumns count="5">
    <tableColumn id="1" name="کد استاد" dataDxfId="16"/>
    <tableColumn id="2" name="نام استاد"/>
    <tableColumn id="4" name="نام انگلیسی"/>
    <tableColumn id="3" name="آدرس اصلی"/>
    <tableColumn id="5" name="آدرس موقت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جدول3" displayName="جدول3" ref="G1:J54" totalsRowShown="0">
  <autoFilter ref="G1:J54"/>
  <sortState ref="G2:J54">
    <sortCondition ref="G3"/>
  </sortState>
  <tableColumns count="4">
    <tableColumn id="1" name="کد مقرر" dataDxfId="15"/>
    <tableColumn id="2" name="نام مقرر"/>
    <tableColumn id="3" name="نام خانوادگی مقرر"/>
    <tableColumn id="5" name="ترکیب نام" dataDxfId="14">
      <calculatedColumnFormula>CONCATENATE(جدول3[[#This Row],[نام مقرر]]," ",جدول3[[#This Row],[نام خانوادگی مقرر]])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جدول5" displayName="جدول5" ref="L1:N10" totalsRowShown="0">
  <autoFilter ref="L1:N10"/>
  <sortState ref="L2:N10">
    <sortCondition ref="L1:L10"/>
  </sortState>
  <tableColumns count="3">
    <tableColumn id="3" name="کد درس"/>
    <tableColumn id="2" name="نام درس"/>
    <tableColumn id="4" name="نام انگلیسی درس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جدول1" displayName="جدول1" ref="Q1:R23" totalsRowShown="0" headerRowDxfId="13" headerRowBorderDxfId="12" tableBorderDxfId="11" totalsRowBorderDxfId="10">
  <autoFilter ref="Q1:R23"/>
  <sortState ref="Q2:R23">
    <sortCondition ref="Q1:Q23"/>
  </sortState>
  <tableColumns count="2">
    <tableColumn id="1" name="نام استاد" dataDxfId="9"/>
    <tableColumn id="2" name="کد استاد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جدول35" displayName="جدول35" ref="T1:W55" totalsRowShown="0">
  <autoFilter ref="T1:W55"/>
  <sortState ref="T2:W55">
    <sortCondition ref="T1:T55"/>
  </sortState>
  <tableColumns count="4">
    <tableColumn id="5" name="ترکیب نام" dataDxfId="7">
      <calculatedColumnFormula>CONCATENATE(جدول35[[#This Row],[نام خانوادگی مقرر]]," ",جدول35[[#This Row],[نام مقرر]])</calculatedColumnFormula>
    </tableColumn>
    <tableColumn id="1" name="کد مقرر" dataDxfId="6"/>
    <tableColumn id="3" name="نام خانوادگی مقرر"/>
    <tableColumn id="2" name="نام مقرر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جدول7" displayName="جدول7" ref="Y1:Z8" totalsRowShown="0" headerRowDxfId="4" headerRowBorderDxfId="3" tableBorderDxfId="2" totalsRowBorderDxfId="1">
  <autoFilter ref="Y1:Z8"/>
  <sortState ref="Y2:Z8">
    <sortCondition ref="Y1:Y8"/>
  </sortState>
  <tableColumns count="2">
    <tableColumn id="1" name="نام درس" dataDxfId="0"/>
    <tableColumn id="2" name="کد درس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printerSettings" Target="../printerSettings/printerSettings2.bin"/><Relationship Id="rId7" Type="http://schemas.openxmlformats.org/officeDocument/2006/relationships/table" Target="../tables/table4.xml"/><Relationship Id="rId2" Type="http://schemas.openxmlformats.org/officeDocument/2006/relationships/hyperlink" Target="http://converter2.eshia.ir:5033/feqh/archive/convertor/hoseyninasab" TargetMode="External"/><Relationship Id="rId1" Type="http://schemas.openxmlformats.org/officeDocument/2006/relationships/hyperlink" Target="http://eshia.ir/feqh/archive/convertor/hoseininasab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ه1"/>
  <dimension ref="A1:L30"/>
  <sheetViews>
    <sheetView rightToLeft="1" tabSelected="1" topLeftCell="H1" workbookViewId="0">
      <pane ySplit="3" topLeftCell="A5" activePane="bottomLeft" state="frozen"/>
      <selection pane="bottomLeft" activeCell="D1" sqref="D1"/>
    </sheetView>
  </sheetViews>
  <sheetFormatPr defaultRowHeight="14.25" x14ac:dyDescent="0.2"/>
  <cols>
    <col min="1" max="1" width="9.75" bestFit="1" customWidth="1"/>
    <col min="2" max="3" width="23.75" customWidth="1"/>
    <col min="4" max="4" width="9.75" bestFit="1" customWidth="1"/>
    <col min="5" max="5" width="10.25" bestFit="1" customWidth="1"/>
    <col min="6" max="6" width="11.875" bestFit="1" customWidth="1"/>
    <col min="7" max="7" width="42.75" bestFit="1" customWidth="1"/>
    <col min="8" max="8" width="14.25" bestFit="1" customWidth="1"/>
    <col min="9" max="9" width="15.875" bestFit="1" customWidth="1"/>
    <col min="10" max="10" width="36" customWidth="1"/>
    <col min="11" max="11" width="34.5" customWidth="1"/>
    <col min="12" max="12" width="57.875" bestFit="1" customWidth="1"/>
  </cols>
  <sheetData>
    <row r="1" spans="1:12" ht="21" customHeight="1" x14ac:dyDescent="0.2">
      <c r="A1" t="s">
        <v>59</v>
      </c>
      <c r="B1" s="11" t="s">
        <v>252</v>
      </c>
      <c r="C1" s="3" t="s">
        <v>14</v>
      </c>
      <c r="D1" s="9">
        <v>14001401</v>
      </c>
      <c r="E1" t="s">
        <v>59</v>
      </c>
      <c r="F1" t="s">
        <v>59</v>
      </c>
      <c r="G1" t="s">
        <v>59</v>
      </c>
      <c r="H1" t="s">
        <v>59</v>
      </c>
      <c r="I1" t="s">
        <v>59</v>
      </c>
      <c r="J1" t="s">
        <v>59</v>
      </c>
      <c r="K1" t="s">
        <v>59</v>
      </c>
      <c r="L1" t="s">
        <v>59</v>
      </c>
    </row>
    <row r="2" spans="1:12" ht="16.5" customHeight="1" x14ac:dyDescent="0.2">
      <c r="A2" t="s">
        <v>16</v>
      </c>
      <c r="B2" t="s">
        <v>15</v>
      </c>
      <c r="C2" t="s">
        <v>17</v>
      </c>
      <c r="D2" t="s">
        <v>19</v>
      </c>
      <c r="E2" t="s">
        <v>20</v>
      </c>
      <c r="F2" t="s">
        <v>21</v>
      </c>
      <c r="G2" t="s">
        <v>18</v>
      </c>
      <c r="H2" t="s">
        <v>30</v>
      </c>
      <c r="I2" t="s">
        <v>35</v>
      </c>
      <c r="J2" t="s">
        <v>31</v>
      </c>
      <c r="K2" t="s">
        <v>32</v>
      </c>
      <c r="L2" t="s">
        <v>37</v>
      </c>
    </row>
    <row r="3" spans="1:12" s="1" customFormat="1" x14ac:dyDescent="0.2">
      <c r="A3" s="2" t="s">
        <v>13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29</v>
      </c>
      <c r="I3" s="2" t="s">
        <v>34</v>
      </c>
      <c r="J3" s="2" t="s">
        <v>27</v>
      </c>
      <c r="K3" s="2" t="s">
        <v>28</v>
      </c>
      <c r="L3" s="2" t="s">
        <v>36</v>
      </c>
    </row>
    <row r="4" spans="1:12" s="1" customFormat="1" ht="19.5" customHeight="1" x14ac:dyDescent="0.2">
      <c r="A4" s="4" t="str">
        <f>VLOOKUP(D4,جدول5[#All],2,FALSE)</f>
        <v>انتخاب نشده</v>
      </c>
      <c r="B4" s="4" t="str">
        <f>VLOOKUP(E4,جدول2[#All],2,FALSE)</f>
        <v>انتخاب نشده</v>
      </c>
      <c r="C4" s="4" t="str">
        <f>VLOOKUP(F4,جدول3[#All],4,FALSE)</f>
        <v>انتخاب نشده</v>
      </c>
      <c r="D4" s="10" t="str">
        <f>تنظیم!C5</f>
        <v>a11</v>
      </c>
      <c r="E4" s="10" t="str">
        <f>تنظیم!D5</f>
        <v>a11</v>
      </c>
      <c r="F4" s="10" t="str">
        <f>تنظیم!E5</f>
        <v>a11</v>
      </c>
      <c r="G4" s="4" t="str">
        <f>CONCATENATE("درس ",A4," استاد ", B4," با تقریر آقای ",C4)</f>
        <v>درس انتخاب نشده استاد انتخاب نشده با تقریر آقای انتخاب نشده</v>
      </c>
      <c r="H4" s="4" t="str">
        <f>VLOOKUP(E4,جدول2[#All],3,FALSE)</f>
        <v>empty</v>
      </c>
      <c r="I4" s="4" t="str">
        <f>VLOOKUP(D4,جدول5[#All],3,FALSE)</f>
        <v>none</v>
      </c>
      <c r="J4" s="4" t="str">
        <f>CONCATENATE("Taqrirat/",H4,"/", I4,"/",$D$1,"/Sound")</f>
        <v>Taqrirat/empty/none/14001401/Sound</v>
      </c>
      <c r="K4" s="4" t="str">
        <f>CONCATENATE("Taqrirat/",H4,"/", I4,"/",$D$1,"/Text")</f>
        <v>Taqrirat/empty/none/14001401/Text</v>
      </c>
      <c r="L4" s="4" t="str">
        <f>VLOOKUP(E4,جدول2[#All],4,FALSE)</f>
        <v>empty</v>
      </c>
    </row>
    <row r="5" spans="1:12" x14ac:dyDescent="0.2">
      <c r="A5" t="str">
        <f>IF(D5= "zz0", "", VLOOKUP(D5,جدول5[#All],2,FALSE))</f>
        <v>اصول</v>
      </c>
      <c r="B5" t="str">
        <f>VLOOKUP(E5,جدول2[#All],2,FALSE)</f>
        <v>شهیدی پور</v>
      </c>
      <c r="C5" t="str">
        <f>VLOOKUP(F5,جدول3[#All],4,FALSE)</f>
        <v>سیدرضا حسنی</v>
      </c>
      <c r="D5" t="s">
        <v>24</v>
      </c>
      <c r="E5" t="s">
        <v>57</v>
      </c>
      <c r="F5" t="s">
        <v>211</v>
      </c>
      <c r="G5" t="str">
        <f>CONCATENATE("درس ",A5," استاد ", B5," با تقریر آقای ",C5)</f>
        <v>درس اصول استاد شهیدی پور با تقریر آقای سیدرضا حسنی</v>
      </c>
      <c r="H5" t="str">
        <f>VLOOKUP(E5,جدول2[#All],3,FALSE)</f>
        <v>shahidi</v>
      </c>
      <c r="I5" t="str">
        <f>VLOOKUP(D5,جدول5[#All],3,FALSE)</f>
        <v>Osul</v>
      </c>
      <c r="J5" t="str">
        <f>CONCATENATE("Taqrirat/",H5,"/", I5,"/",$D$1,"/Sound")</f>
        <v>Taqrirat/shahidi/Osul/14001401/Sound</v>
      </c>
      <c r="K5" t="str">
        <f>CONCATENATE("Taqrirat/",H5,"/", I5,"/",$D$1,"/Text")</f>
        <v>Taqrirat/shahidi/Osul/14001401/Text</v>
      </c>
      <c r="L5" t="str">
        <f>VLOOKUP(E5,جدول2[#All],4,FALSE)</f>
        <v>http://eshia.ir/feqh/archive/convertor/shahidi</v>
      </c>
    </row>
    <row r="6" spans="1:12" x14ac:dyDescent="0.2">
      <c r="A6" t="str">
        <f>IF(D6= "zz0", "", VLOOKUP(D6,جدول5[#All],2,FALSE))</f>
        <v>اصول</v>
      </c>
      <c r="B6" t="str">
        <f>VLOOKUP(E6,جدول2[#All],2,FALSE)</f>
        <v>حسینی نسب</v>
      </c>
      <c r="C6" t="str">
        <f>VLOOKUP(F6,جدول3[#All],4,FALSE)</f>
        <v>داوود نکونام</v>
      </c>
      <c r="D6" t="s">
        <v>24</v>
      </c>
      <c r="E6" t="s">
        <v>238</v>
      </c>
      <c r="F6" t="s">
        <v>261</v>
      </c>
      <c r="G6" t="str">
        <f t="shared" ref="G6:G29" si="0">CONCATENATE("درس ",A6," استاد ", B6," با تقریر آقای ",C6)</f>
        <v>درس اصول استاد حسینی نسب با تقریر آقای داوود نکونام</v>
      </c>
      <c r="H6" t="str">
        <f>VLOOKUP(E6,جدول2[#All],3,FALSE)</f>
        <v>hoseininasab</v>
      </c>
      <c r="I6" t="str">
        <f>VLOOKUP(D6,جدول5[#All],3,FALSE)</f>
        <v>Osul</v>
      </c>
      <c r="J6" t="str">
        <f t="shared" ref="J6:J29" si="1">CONCATENATE("Taqrirat/",H6,"/", I6,"/",$D$1,"/Sound")</f>
        <v>Taqrirat/hoseininasab/Osul/14001401/Sound</v>
      </c>
      <c r="K6" t="str">
        <f t="shared" ref="K6:K29" si="2">CONCATENATE("Taqrirat/",H6,"/", I6,"/",$D$1,"/Text")</f>
        <v>Taqrirat/hoseininasab/Osul/14001401/Text</v>
      </c>
      <c r="L6" t="str">
        <f>VLOOKUP(E6,جدول2[#All],4,FALSE)</f>
        <v>http://eshia.ir/feqh/archive/convertor/hoseininasab</v>
      </c>
    </row>
    <row r="7" spans="1:12" x14ac:dyDescent="0.2">
      <c r="A7" t="str">
        <f>IF(D7= "zz0", "", VLOOKUP(D7,جدول5[#All],2,FALSE))</f>
        <v>فقه</v>
      </c>
      <c r="B7" t="str">
        <f>VLOOKUP(E7,جدول2[#All],2,FALSE)</f>
        <v>سید محمد جواد شبیری</v>
      </c>
      <c r="C7" t="str">
        <f>VLOOKUP(F7,جدول3[#All],4,FALSE)</f>
        <v>امیر حقیقی</v>
      </c>
      <c r="D7" t="s">
        <v>1</v>
      </c>
      <c r="E7" t="s">
        <v>60</v>
      </c>
      <c r="F7" t="s">
        <v>263</v>
      </c>
      <c r="G7" t="str">
        <f t="shared" si="0"/>
        <v>درس فقه استاد سید محمد جواد شبیری با تقریر آقای امیر حقیقی</v>
      </c>
      <c r="H7" t="str">
        <f>VLOOKUP(E7,جدول2[#All],3,FALSE)</f>
        <v>mjshobeiri</v>
      </c>
      <c r="I7" t="str">
        <f>VLOOKUP(D7,جدول5[#All],3,FALSE)</f>
        <v>Feqh</v>
      </c>
      <c r="J7" t="str">
        <f t="shared" si="1"/>
        <v>Taqrirat/mjshobeiri/Feqh/14001401/Sound</v>
      </c>
      <c r="K7" t="str">
        <f t="shared" si="2"/>
        <v>Taqrirat/mjshobeiri/Feqh/14001401/Text</v>
      </c>
      <c r="L7" t="str">
        <f>VLOOKUP(E7,جدول2[#All],4,FALSE)</f>
        <v>http://eshia.ir/feqh/archive/convertor/jshobeiri</v>
      </c>
    </row>
    <row r="8" spans="1:12" x14ac:dyDescent="0.2">
      <c r="A8" t="str">
        <f>IF(D8= "zz0", "", VLOOKUP(D8,جدول5[#All],2,FALSE))</f>
        <v>فقه</v>
      </c>
      <c r="B8" t="str">
        <f>VLOOKUP(E8,جدول2[#All],2,FALSE)</f>
        <v>شهیدی پور</v>
      </c>
      <c r="C8" t="str">
        <f>VLOOKUP(F8,جدول3[#All],4,FALSE)</f>
        <v>مصطفی سرویه</v>
      </c>
      <c r="D8" t="s">
        <v>1</v>
      </c>
      <c r="E8" t="s">
        <v>57</v>
      </c>
      <c r="F8" t="s">
        <v>61</v>
      </c>
      <c r="G8" t="str">
        <f t="shared" si="0"/>
        <v>درس فقه استاد شهیدی پور با تقریر آقای مصطفی سرویه</v>
      </c>
      <c r="H8" t="str">
        <f>VLOOKUP(E8,جدول2[#All],3,FALSE)</f>
        <v>shahidi</v>
      </c>
      <c r="I8" t="str">
        <f>VLOOKUP(D8,جدول5[#All],3,FALSE)</f>
        <v>Feqh</v>
      </c>
      <c r="J8" t="str">
        <f t="shared" si="1"/>
        <v>Taqrirat/shahidi/Feqh/14001401/Sound</v>
      </c>
      <c r="K8" t="str">
        <f t="shared" si="2"/>
        <v>Taqrirat/shahidi/Feqh/14001401/Text</v>
      </c>
      <c r="L8" t="str">
        <f>VLOOKUP(E8,جدول2[#All],4,FALSE)</f>
        <v>http://eshia.ir/feqh/archive/convertor/shahidi</v>
      </c>
    </row>
    <row r="9" spans="1:12" x14ac:dyDescent="0.2">
      <c r="A9" t="str">
        <f>IF(D9= "zz0", "", VLOOKUP(D9,جدول5[#All],2,FALSE))</f>
        <v/>
      </c>
      <c r="B9">
        <f>VLOOKUP(E9,جدول2[#All],2,FALSE)</f>
        <v>0</v>
      </c>
      <c r="C9" t="str">
        <f>VLOOKUP(F9,جدول3[#All],4,FALSE)</f>
        <v xml:space="preserve"> </v>
      </c>
      <c r="D9" t="s">
        <v>133</v>
      </c>
      <c r="E9" t="s">
        <v>133</v>
      </c>
      <c r="F9" t="s">
        <v>133</v>
      </c>
      <c r="G9" t="str">
        <f t="shared" si="0"/>
        <v xml:space="preserve">درس  استاد 0 با تقریر آقای  </v>
      </c>
      <c r="H9">
        <f>VLOOKUP(E9,جدول2[#All],3,FALSE)</f>
        <v>0</v>
      </c>
      <c r="I9" t="str">
        <f>VLOOKUP(D9,جدول5[#All],3,FALSE)</f>
        <v>empty</v>
      </c>
      <c r="J9" t="str">
        <f t="shared" si="1"/>
        <v>Taqrirat/0/empty/14001401/Sound</v>
      </c>
      <c r="K9" t="str">
        <f t="shared" si="2"/>
        <v>Taqrirat/0/empty/14001401/Text</v>
      </c>
      <c r="L9">
        <f>VLOOKUP(E9,جدول2[#All],4,FALSE)</f>
        <v>0</v>
      </c>
    </row>
    <row r="10" spans="1:12" x14ac:dyDescent="0.2">
      <c r="A10" t="str">
        <f>IF(D10= "zz0", "", VLOOKUP(D10,جدول5[#All],2,FALSE))</f>
        <v/>
      </c>
      <c r="B10">
        <f>VLOOKUP(E10,جدول2[#All],2,FALSE)</f>
        <v>0</v>
      </c>
      <c r="C10" t="str">
        <f>VLOOKUP(F10,جدول3[#All],4,FALSE)</f>
        <v xml:space="preserve"> </v>
      </c>
      <c r="D10" t="s">
        <v>133</v>
      </c>
      <c r="E10" t="s">
        <v>133</v>
      </c>
      <c r="F10" t="s">
        <v>133</v>
      </c>
      <c r="G10" t="str">
        <f t="shared" si="0"/>
        <v xml:space="preserve">درس  استاد 0 با تقریر آقای  </v>
      </c>
      <c r="H10">
        <f>VLOOKUP(E10,جدول2[#All],3,FALSE)</f>
        <v>0</v>
      </c>
      <c r="I10" t="str">
        <f>VLOOKUP(D10,جدول5[#All],3,FALSE)</f>
        <v>empty</v>
      </c>
      <c r="J10" t="str">
        <f t="shared" si="1"/>
        <v>Taqrirat/0/empty/14001401/Sound</v>
      </c>
      <c r="K10" t="str">
        <f t="shared" si="2"/>
        <v>Taqrirat/0/empty/14001401/Text</v>
      </c>
      <c r="L10">
        <f>VLOOKUP(E10,جدول2[#All],4,FALSE)</f>
        <v>0</v>
      </c>
    </row>
    <row r="11" spans="1:12" x14ac:dyDescent="0.2">
      <c r="A11" t="str">
        <f>IF(D11= "zz0", "", VLOOKUP(D11,جدول5[#All],2,FALSE))</f>
        <v/>
      </c>
      <c r="B11">
        <f>VLOOKUP(E11,جدول2[#All],2,FALSE)</f>
        <v>0</v>
      </c>
      <c r="C11" t="str">
        <f>VLOOKUP(F11,جدول3[#All],4,FALSE)</f>
        <v xml:space="preserve"> </v>
      </c>
      <c r="D11" t="s">
        <v>133</v>
      </c>
      <c r="E11" t="s">
        <v>133</v>
      </c>
      <c r="F11" t="s">
        <v>133</v>
      </c>
      <c r="G11" t="str">
        <f t="shared" si="0"/>
        <v xml:space="preserve">درس  استاد 0 با تقریر آقای  </v>
      </c>
      <c r="H11">
        <f>VLOOKUP(E11,جدول2[#All],3,FALSE)</f>
        <v>0</v>
      </c>
      <c r="I11" t="str">
        <f>VLOOKUP(D11,جدول5[#All],3,FALSE)</f>
        <v>empty</v>
      </c>
      <c r="J11" t="str">
        <f t="shared" si="1"/>
        <v>Taqrirat/0/empty/14001401/Sound</v>
      </c>
      <c r="K11" t="str">
        <f t="shared" si="2"/>
        <v>Taqrirat/0/empty/14001401/Text</v>
      </c>
      <c r="L11">
        <f>VLOOKUP(E11,جدول2[#All],4,FALSE)</f>
        <v>0</v>
      </c>
    </row>
    <row r="12" spans="1:12" x14ac:dyDescent="0.2">
      <c r="A12" t="str">
        <f>IF(D12= "zz0", "", VLOOKUP(D12,جدول5[#All],2,FALSE))</f>
        <v/>
      </c>
      <c r="B12">
        <f>VLOOKUP(E12,جدول2[#All],2,FALSE)</f>
        <v>0</v>
      </c>
      <c r="C12" t="str">
        <f>VLOOKUP(F12,جدول3[#All],4,FALSE)</f>
        <v xml:space="preserve"> </v>
      </c>
      <c r="D12" t="s">
        <v>133</v>
      </c>
      <c r="E12" t="s">
        <v>133</v>
      </c>
      <c r="F12" t="s">
        <v>133</v>
      </c>
      <c r="G12" t="str">
        <f t="shared" si="0"/>
        <v xml:space="preserve">درس  استاد 0 با تقریر آقای  </v>
      </c>
      <c r="H12">
        <f>VLOOKUP(E12,جدول2[#All],3,FALSE)</f>
        <v>0</v>
      </c>
      <c r="I12" t="str">
        <f>VLOOKUP(D12,جدول5[#All],3,FALSE)</f>
        <v>empty</v>
      </c>
      <c r="J12" t="str">
        <f t="shared" si="1"/>
        <v>Taqrirat/0/empty/14001401/Sound</v>
      </c>
      <c r="K12" t="str">
        <f t="shared" si="2"/>
        <v>Taqrirat/0/empty/14001401/Text</v>
      </c>
      <c r="L12">
        <f>VLOOKUP(E12,جدول2[#All],4,FALSE)</f>
        <v>0</v>
      </c>
    </row>
    <row r="13" spans="1:12" x14ac:dyDescent="0.2">
      <c r="A13" t="str">
        <f>IF(D13= "zz0", "", VLOOKUP(D13,جدول5[#All],2,FALSE))</f>
        <v/>
      </c>
      <c r="B13">
        <f>VLOOKUP(E13,جدول2[#All],2,FALSE)</f>
        <v>0</v>
      </c>
      <c r="C13" t="str">
        <f>VLOOKUP(F13,جدول3[#All],4,FALSE)</f>
        <v xml:space="preserve"> </v>
      </c>
      <c r="D13" t="s">
        <v>133</v>
      </c>
      <c r="E13" t="s">
        <v>133</v>
      </c>
      <c r="F13" t="s">
        <v>133</v>
      </c>
      <c r="G13" t="str">
        <f t="shared" si="0"/>
        <v xml:space="preserve">درس  استاد 0 با تقریر آقای  </v>
      </c>
      <c r="H13">
        <f>VLOOKUP(E13,جدول2[#All],3,FALSE)</f>
        <v>0</v>
      </c>
      <c r="I13" t="str">
        <f>VLOOKUP(D13,جدول5[#All],3,FALSE)</f>
        <v>empty</v>
      </c>
      <c r="J13" t="str">
        <f t="shared" si="1"/>
        <v>Taqrirat/0/empty/14001401/Sound</v>
      </c>
      <c r="K13" t="str">
        <f t="shared" si="2"/>
        <v>Taqrirat/0/empty/14001401/Text</v>
      </c>
      <c r="L13">
        <f>VLOOKUP(E13,جدول2[#All],4,FALSE)</f>
        <v>0</v>
      </c>
    </row>
    <row r="14" spans="1:12" x14ac:dyDescent="0.2">
      <c r="A14" t="str">
        <f>IF(D14= "zz0", "", VLOOKUP(D14,جدول5[#All],2,FALSE))</f>
        <v/>
      </c>
      <c r="B14">
        <f>VLOOKUP(E14,جدول2[#All],2,FALSE)</f>
        <v>0</v>
      </c>
      <c r="C14" t="str">
        <f>VLOOKUP(F14,جدول3[#All],4,FALSE)</f>
        <v xml:space="preserve"> </v>
      </c>
      <c r="D14" t="s">
        <v>133</v>
      </c>
      <c r="E14" t="s">
        <v>133</v>
      </c>
      <c r="F14" t="s">
        <v>133</v>
      </c>
      <c r="G14" t="str">
        <f t="shared" si="0"/>
        <v xml:space="preserve">درس  استاد 0 با تقریر آقای  </v>
      </c>
      <c r="H14">
        <f>VLOOKUP(E14,جدول2[#All],3,FALSE)</f>
        <v>0</v>
      </c>
      <c r="I14" t="str">
        <f>VLOOKUP(D14,جدول5[#All],3,FALSE)</f>
        <v>empty</v>
      </c>
      <c r="J14" t="str">
        <f t="shared" si="1"/>
        <v>Taqrirat/0/empty/14001401/Sound</v>
      </c>
      <c r="K14" t="str">
        <f t="shared" si="2"/>
        <v>Taqrirat/0/empty/14001401/Text</v>
      </c>
      <c r="L14">
        <f>VLOOKUP(E14,جدول2[#All],4,FALSE)</f>
        <v>0</v>
      </c>
    </row>
    <row r="15" spans="1:12" x14ac:dyDescent="0.2">
      <c r="A15" t="str">
        <f>IF(D15= "zz0", "", VLOOKUP(D15,جدول5[#All],2,FALSE))</f>
        <v/>
      </c>
      <c r="B15">
        <f>VLOOKUP(E15,جدول2[#All],2,FALSE)</f>
        <v>0</v>
      </c>
      <c r="C15" t="str">
        <f>VLOOKUP(F15,جدول3[#All],4,FALSE)</f>
        <v xml:space="preserve"> </v>
      </c>
      <c r="D15" t="s">
        <v>133</v>
      </c>
      <c r="E15" t="s">
        <v>133</v>
      </c>
      <c r="F15" t="s">
        <v>133</v>
      </c>
      <c r="G15" t="str">
        <f t="shared" si="0"/>
        <v xml:space="preserve">درس  استاد 0 با تقریر آقای  </v>
      </c>
      <c r="H15">
        <f>VLOOKUP(E15,جدول2[#All],3,FALSE)</f>
        <v>0</v>
      </c>
      <c r="I15" t="str">
        <f>VLOOKUP(D15,جدول5[#All],3,FALSE)</f>
        <v>empty</v>
      </c>
      <c r="J15" t="str">
        <f t="shared" si="1"/>
        <v>Taqrirat/0/empty/14001401/Sound</v>
      </c>
      <c r="K15" t="str">
        <f t="shared" si="2"/>
        <v>Taqrirat/0/empty/14001401/Text</v>
      </c>
      <c r="L15">
        <f>VLOOKUP(E15,جدول2[#All],4,FALSE)</f>
        <v>0</v>
      </c>
    </row>
    <row r="16" spans="1:12" x14ac:dyDescent="0.2">
      <c r="A16" t="str">
        <f>IF(D16= "zz0", "", VLOOKUP(D16,جدول5[#All],2,FALSE))</f>
        <v/>
      </c>
      <c r="B16">
        <f>VLOOKUP(E16,جدول2[#All],2,FALSE)</f>
        <v>0</v>
      </c>
      <c r="C16" t="str">
        <f>VLOOKUP(F16,جدول3[#All],4,FALSE)</f>
        <v xml:space="preserve"> </v>
      </c>
      <c r="D16" t="s">
        <v>133</v>
      </c>
      <c r="E16" t="s">
        <v>133</v>
      </c>
      <c r="F16" t="s">
        <v>133</v>
      </c>
      <c r="G16" t="str">
        <f t="shared" si="0"/>
        <v xml:space="preserve">درس  استاد 0 با تقریر آقای  </v>
      </c>
      <c r="H16">
        <f>VLOOKUP(E16,جدول2[#All],3,FALSE)</f>
        <v>0</v>
      </c>
      <c r="I16" t="str">
        <f>VLOOKUP(D16,جدول5[#All],3,FALSE)</f>
        <v>empty</v>
      </c>
      <c r="J16" t="str">
        <f t="shared" si="1"/>
        <v>Taqrirat/0/empty/14001401/Sound</v>
      </c>
      <c r="K16" t="str">
        <f t="shared" si="2"/>
        <v>Taqrirat/0/empty/14001401/Text</v>
      </c>
      <c r="L16">
        <f>VLOOKUP(E16,جدول2[#All],4,FALSE)</f>
        <v>0</v>
      </c>
    </row>
    <row r="17" spans="1:12" x14ac:dyDescent="0.2">
      <c r="A17" t="str">
        <f>IF(D17= "zz0", "", VLOOKUP(D17,جدول5[#All],2,FALSE))</f>
        <v/>
      </c>
      <c r="B17">
        <f>VLOOKUP(E17,جدول2[#All],2,FALSE)</f>
        <v>0</v>
      </c>
      <c r="C17" t="str">
        <f>VLOOKUP(F17,جدول3[#All],4,FALSE)</f>
        <v xml:space="preserve"> </v>
      </c>
      <c r="D17" t="s">
        <v>133</v>
      </c>
      <c r="E17" t="s">
        <v>133</v>
      </c>
      <c r="F17" t="s">
        <v>133</v>
      </c>
      <c r="G17" t="str">
        <f t="shared" si="0"/>
        <v xml:space="preserve">درس  استاد 0 با تقریر آقای  </v>
      </c>
      <c r="H17">
        <f>VLOOKUP(E17,جدول2[#All],3,FALSE)</f>
        <v>0</v>
      </c>
      <c r="I17" t="str">
        <f>VLOOKUP(D17,جدول5[#All],3,FALSE)</f>
        <v>empty</v>
      </c>
      <c r="J17" t="str">
        <f t="shared" si="1"/>
        <v>Taqrirat/0/empty/14001401/Sound</v>
      </c>
      <c r="K17" t="str">
        <f t="shared" si="2"/>
        <v>Taqrirat/0/empty/14001401/Text</v>
      </c>
      <c r="L17">
        <f>VLOOKUP(E17,جدول2[#All],4,FALSE)</f>
        <v>0</v>
      </c>
    </row>
    <row r="18" spans="1:12" x14ac:dyDescent="0.2">
      <c r="A18" t="str">
        <f>IF(D18= "zz0", "", VLOOKUP(D18,جدول5[#All],2,FALSE))</f>
        <v/>
      </c>
      <c r="B18">
        <f>VLOOKUP(E18,جدول2[#All],2,FALSE)</f>
        <v>0</v>
      </c>
      <c r="C18" t="str">
        <f>VLOOKUP(F18,جدول3[#All],4,FALSE)</f>
        <v xml:space="preserve"> </v>
      </c>
      <c r="D18" t="s">
        <v>133</v>
      </c>
      <c r="E18" t="s">
        <v>133</v>
      </c>
      <c r="F18" t="s">
        <v>133</v>
      </c>
      <c r="G18" t="str">
        <f t="shared" si="0"/>
        <v xml:space="preserve">درس  استاد 0 با تقریر آقای  </v>
      </c>
      <c r="H18">
        <f>VLOOKUP(E18,جدول2[#All],3,FALSE)</f>
        <v>0</v>
      </c>
      <c r="I18" t="str">
        <f>VLOOKUP(D18,جدول5[#All],3,FALSE)</f>
        <v>empty</v>
      </c>
      <c r="J18" t="str">
        <f t="shared" si="1"/>
        <v>Taqrirat/0/empty/14001401/Sound</v>
      </c>
      <c r="K18" t="str">
        <f t="shared" si="2"/>
        <v>Taqrirat/0/empty/14001401/Text</v>
      </c>
      <c r="L18">
        <f>VLOOKUP(E18,جدول2[#All],4,FALSE)</f>
        <v>0</v>
      </c>
    </row>
    <row r="19" spans="1:12" x14ac:dyDescent="0.2">
      <c r="A19" t="str">
        <f>IF(D19= "zz0", "", VLOOKUP(D19,جدول5[#All],2,FALSE))</f>
        <v/>
      </c>
      <c r="B19">
        <f>VLOOKUP(E19,جدول2[#All],2,FALSE)</f>
        <v>0</v>
      </c>
      <c r="C19" t="str">
        <f>VLOOKUP(F19,جدول3[#All],4,FALSE)</f>
        <v xml:space="preserve"> </v>
      </c>
      <c r="D19" t="s">
        <v>133</v>
      </c>
      <c r="E19" t="s">
        <v>133</v>
      </c>
      <c r="F19" t="s">
        <v>133</v>
      </c>
      <c r="G19" t="str">
        <f t="shared" si="0"/>
        <v xml:space="preserve">درس  استاد 0 با تقریر آقای  </v>
      </c>
      <c r="H19">
        <f>VLOOKUP(E19,جدول2[#All],3,FALSE)</f>
        <v>0</v>
      </c>
      <c r="I19" t="str">
        <f>VLOOKUP(D19,جدول5[#All],3,FALSE)</f>
        <v>empty</v>
      </c>
      <c r="J19" t="str">
        <f t="shared" si="1"/>
        <v>Taqrirat/0/empty/14001401/Sound</v>
      </c>
      <c r="K19" t="str">
        <f t="shared" si="2"/>
        <v>Taqrirat/0/empty/14001401/Text</v>
      </c>
      <c r="L19">
        <f>VLOOKUP(E19,جدول2[#All],4,FALSE)</f>
        <v>0</v>
      </c>
    </row>
    <row r="20" spans="1:12" x14ac:dyDescent="0.2">
      <c r="A20" t="str">
        <f>IF(D20= "zz0", "", VLOOKUP(D20,جدول5[#All],2,FALSE))</f>
        <v/>
      </c>
      <c r="B20">
        <f>VLOOKUP(E20,جدول2[#All],2,FALSE)</f>
        <v>0</v>
      </c>
      <c r="C20" t="str">
        <f>VLOOKUP(F20,جدول3[#All],4,FALSE)</f>
        <v xml:space="preserve"> </v>
      </c>
      <c r="D20" t="s">
        <v>133</v>
      </c>
      <c r="E20" t="s">
        <v>133</v>
      </c>
      <c r="F20" t="s">
        <v>133</v>
      </c>
      <c r="G20" t="str">
        <f t="shared" si="0"/>
        <v xml:space="preserve">درس  استاد 0 با تقریر آقای  </v>
      </c>
      <c r="H20">
        <f>VLOOKUP(E20,جدول2[#All],3,FALSE)</f>
        <v>0</v>
      </c>
      <c r="I20" t="str">
        <f>VLOOKUP(D20,جدول5[#All],3,FALSE)</f>
        <v>empty</v>
      </c>
      <c r="J20" t="str">
        <f t="shared" si="1"/>
        <v>Taqrirat/0/empty/14001401/Sound</v>
      </c>
      <c r="K20" t="str">
        <f t="shared" si="2"/>
        <v>Taqrirat/0/empty/14001401/Text</v>
      </c>
      <c r="L20">
        <f>VLOOKUP(E20,جدول2[#All],4,FALSE)</f>
        <v>0</v>
      </c>
    </row>
    <row r="21" spans="1:12" x14ac:dyDescent="0.2">
      <c r="A21" t="str">
        <f>IF(D21= "zz0", "", VLOOKUP(D21,جدول5[#All],2,FALSE))</f>
        <v/>
      </c>
      <c r="B21">
        <f>VLOOKUP(E21,جدول2[#All],2,FALSE)</f>
        <v>0</v>
      </c>
      <c r="C21" t="str">
        <f>VLOOKUP(F21,جدول3[#All],4,FALSE)</f>
        <v xml:space="preserve"> </v>
      </c>
      <c r="D21" t="s">
        <v>133</v>
      </c>
      <c r="E21" t="s">
        <v>133</v>
      </c>
      <c r="F21" t="s">
        <v>133</v>
      </c>
      <c r="G21" t="str">
        <f t="shared" si="0"/>
        <v xml:space="preserve">درس  استاد 0 با تقریر آقای  </v>
      </c>
      <c r="H21">
        <f>VLOOKUP(E21,جدول2[#All],3,FALSE)</f>
        <v>0</v>
      </c>
      <c r="I21" t="str">
        <f>VLOOKUP(D21,جدول5[#All],3,FALSE)</f>
        <v>empty</v>
      </c>
      <c r="J21" t="str">
        <f t="shared" si="1"/>
        <v>Taqrirat/0/empty/14001401/Sound</v>
      </c>
      <c r="K21" t="str">
        <f t="shared" si="2"/>
        <v>Taqrirat/0/empty/14001401/Text</v>
      </c>
      <c r="L21">
        <f>VLOOKUP(E21,جدول2[#All],4,FALSE)</f>
        <v>0</v>
      </c>
    </row>
    <row r="22" spans="1:12" x14ac:dyDescent="0.2">
      <c r="A22" t="str">
        <f>IF(D22= "zz0", "", VLOOKUP(D22,جدول5[#All],2,FALSE))</f>
        <v/>
      </c>
      <c r="B22">
        <f>VLOOKUP(E22,جدول2[#All],2,FALSE)</f>
        <v>0</v>
      </c>
      <c r="C22" t="str">
        <f>VLOOKUP(F22,جدول3[#All],4,FALSE)</f>
        <v xml:space="preserve"> </v>
      </c>
      <c r="D22" t="s">
        <v>133</v>
      </c>
      <c r="E22" t="s">
        <v>133</v>
      </c>
      <c r="F22" t="s">
        <v>133</v>
      </c>
      <c r="G22" t="str">
        <f t="shared" si="0"/>
        <v xml:space="preserve">درس  استاد 0 با تقریر آقای  </v>
      </c>
      <c r="H22">
        <f>VLOOKUP(E22,جدول2[#All],3,FALSE)</f>
        <v>0</v>
      </c>
      <c r="I22" t="str">
        <f>VLOOKUP(D22,جدول5[#All],3,FALSE)</f>
        <v>empty</v>
      </c>
      <c r="J22" t="str">
        <f t="shared" si="1"/>
        <v>Taqrirat/0/empty/14001401/Sound</v>
      </c>
      <c r="K22" t="str">
        <f t="shared" si="2"/>
        <v>Taqrirat/0/empty/14001401/Text</v>
      </c>
      <c r="L22">
        <f>VLOOKUP(E22,جدول2[#All],4,FALSE)</f>
        <v>0</v>
      </c>
    </row>
    <row r="23" spans="1:12" x14ac:dyDescent="0.2">
      <c r="A23" t="str">
        <f>IF(D23= "zz0", "", VLOOKUP(D23,جدول5[#All],2,FALSE))</f>
        <v/>
      </c>
      <c r="B23">
        <f>VLOOKUP(E23,جدول2[#All],2,FALSE)</f>
        <v>0</v>
      </c>
      <c r="C23" t="str">
        <f>VLOOKUP(F23,جدول3[#All],4,FALSE)</f>
        <v xml:space="preserve"> </v>
      </c>
      <c r="D23" t="s">
        <v>133</v>
      </c>
      <c r="E23" t="s">
        <v>133</v>
      </c>
      <c r="F23" t="s">
        <v>133</v>
      </c>
      <c r="G23" t="str">
        <f t="shared" si="0"/>
        <v xml:space="preserve">درس  استاد 0 با تقریر آقای  </v>
      </c>
      <c r="H23">
        <f>VLOOKUP(E23,جدول2[#All],3,FALSE)</f>
        <v>0</v>
      </c>
      <c r="I23" t="str">
        <f>VLOOKUP(D23,جدول5[#All],3,FALSE)</f>
        <v>empty</v>
      </c>
      <c r="J23" t="str">
        <f t="shared" si="1"/>
        <v>Taqrirat/0/empty/14001401/Sound</v>
      </c>
      <c r="K23" t="str">
        <f t="shared" si="2"/>
        <v>Taqrirat/0/empty/14001401/Text</v>
      </c>
      <c r="L23">
        <f>VLOOKUP(E23,جدول2[#All],4,FALSE)</f>
        <v>0</v>
      </c>
    </row>
    <row r="24" spans="1:12" x14ac:dyDescent="0.2">
      <c r="A24" t="str">
        <f>IF(D24= "zz0", "", VLOOKUP(D24,جدول5[#All],2,FALSE))</f>
        <v/>
      </c>
      <c r="B24">
        <f>VLOOKUP(E24,جدول2[#All],2,FALSE)</f>
        <v>0</v>
      </c>
      <c r="C24" t="str">
        <f>VLOOKUP(F24,جدول3[#All],4,FALSE)</f>
        <v xml:space="preserve"> </v>
      </c>
      <c r="D24" t="s">
        <v>133</v>
      </c>
      <c r="E24" t="s">
        <v>133</v>
      </c>
      <c r="F24" t="s">
        <v>133</v>
      </c>
      <c r="G24" t="str">
        <f t="shared" si="0"/>
        <v xml:space="preserve">درس  استاد 0 با تقریر آقای  </v>
      </c>
      <c r="H24">
        <f>VLOOKUP(E24,جدول2[#All],3,FALSE)</f>
        <v>0</v>
      </c>
      <c r="I24" t="str">
        <f>VLOOKUP(D24,جدول5[#All],3,FALSE)</f>
        <v>empty</v>
      </c>
      <c r="J24" t="str">
        <f t="shared" si="1"/>
        <v>Taqrirat/0/empty/14001401/Sound</v>
      </c>
      <c r="K24" t="str">
        <f t="shared" si="2"/>
        <v>Taqrirat/0/empty/14001401/Text</v>
      </c>
      <c r="L24">
        <f>VLOOKUP(E24,جدول2[#All],4,FALSE)</f>
        <v>0</v>
      </c>
    </row>
    <row r="25" spans="1:12" x14ac:dyDescent="0.2">
      <c r="A25" t="str">
        <f>IF(D25= "zz0", "", VLOOKUP(D25,جدول5[#All],2,FALSE))</f>
        <v/>
      </c>
      <c r="B25">
        <f>VLOOKUP(E25,جدول2[#All],2,FALSE)</f>
        <v>0</v>
      </c>
      <c r="C25" t="str">
        <f>VLOOKUP(F25,جدول3[#All],4,FALSE)</f>
        <v xml:space="preserve"> </v>
      </c>
      <c r="D25" t="s">
        <v>133</v>
      </c>
      <c r="E25" t="s">
        <v>133</v>
      </c>
      <c r="F25" t="s">
        <v>133</v>
      </c>
      <c r="G25" t="str">
        <f t="shared" si="0"/>
        <v xml:space="preserve">درس  استاد 0 با تقریر آقای  </v>
      </c>
      <c r="H25">
        <f>VLOOKUP(E25,جدول2[#All],3,FALSE)</f>
        <v>0</v>
      </c>
      <c r="I25" t="str">
        <f>VLOOKUP(D25,جدول5[#All],3,FALSE)</f>
        <v>empty</v>
      </c>
      <c r="J25" t="str">
        <f t="shared" si="1"/>
        <v>Taqrirat/0/empty/14001401/Sound</v>
      </c>
      <c r="K25" t="str">
        <f t="shared" si="2"/>
        <v>Taqrirat/0/empty/14001401/Text</v>
      </c>
      <c r="L25">
        <f>VLOOKUP(E25,جدول2[#All],4,FALSE)</f>
        <v>0</v>
      </c>
    </row>
    <row r="26" spans="1:12" x14ac:dyDescent="0.2">
      <c r="A26" t="str">
        <f>IF(D26= "zz0", "", VLOOKUP(D26,جدول5[#All],2,FALSE))</f>
        <v/>
      </c>
      <c r="B26">
        <f>VLOOKUP(E26,جدول2[#All],2,FALSE)</f>
        <v>0</v>
      </c>
      <c r="C26" t="str">
        <f>VLOOKUP(F26,جدول3[#All],4,FALSE)</f>
        <v xml:space="preserve"> </v>
      </c>
      <c r="D26" t="s">
        <v>133</v>
      </c>
      <c r="E26" t="s">
        <v>133</v>
      </c>
      <c r="F26" t="s">
        <v>133</v>
      </c>
      <c r="G26" t="str">
        <f t="shared" si="0"/>
        <v xml:space="preserve">درس  استاد 0 با تقریر آقای  </v>
      </c>
      <c r="H26">
        <f>VLOOKUP(E26,جدول2[#All],3,FALSE)</f>
        <v>0</v>
      </c>
      <c r="I26" t="str">
        <f>VLOOKUP(D26,جدول5[#All],3,FALSE)</f>
        <v>empty</v>
      </c>
      <c r="J26" t="str">
        <f t="shared" si="1"/>
        <v>Taqrirat/0/empty/14001401/Sound</v>
      </c>
      <c r="K26" t="str">
        <f t="shared" si="2"/>
        <v>Taqrirat/0/empty/14001401/Text</v>
      </c>
      <c r="L26">
        <f>VLOOKUP(E26,جدول2[#All],4,FALSE)</f>
        <v>0</v>
      </c>
    </row>
    <row r="27" spans="1:12" x14ac:dyDescent="0.2">
      <c r="A27" t="str">
        <f>IF(D27= "zz0", "", VLOOKUP(D27,جدول5[#All],2,FALSE))</f>
        <v/>
      </c>
      <c r="B27">
        <f>VLOOKUP(E27,جدول2[#All],2,FALSE)</f>
        <v>0</v>
      </c>
      <c r="C27" t="str">
        <f>VLOOKUP(F27,جدول3[#All],4,FALSE)</f>
        <v xml:space="preserve"> </v>
      </c>
      <c r="D27" t="s">
        <v>133</v>
      </c>
      <c r="E27" t="s">
        <v>133</v>
      </c>
      <c r="F27" t="s">
        <v>133</v>
      </c>
      <c r="G27" t="str">
        <f t="shared" si="0"/>
        <v xml:space="preserve">درس  استاد 0 با تقریر آقای  </v>
      </c>
      <c r="H27">
        <f>VLOOKUP(E27,جدول2[#All],3,FALSE)</f>
        <v>0</v>
      </c>
      <c r="I27" t="str">
        <f>VLOOKUP(D27,جدول5[#All],3,FALSE)</f>
        <v>empty</v>
      </c>
      <c r="J27" t="str">
        <f t="shared" si="1"/>
        <v>Taqrirat/0/empty/14001401/Sound</v>
      </c>
      <c r="K27" t="str">
        <f t="shared" si="2"/>
        <v>Taqrirat/0/empty/14001401/Text</v>
      </c>
      <c r="L27">
        <f>VLOOKUP(E27,جدول2[#All],4,FALSE)</f>
        <v>0</v>
      </c>
    </row>
    <row r="28" spans="1:12" x14ac:dyDescent="0.2">
      <c r="A28" t="str">
        <f>IF(D28= "zz0", "", VLOOKUP(D28,جدول5[#All],2,FALSE))</f>
        <v/>
      </c>
      <c r="B28">
        <f>VLOOKUP(E28,جدول2[#All],2,FALSE)</f>
        <v>0</v>
      </c>
      <c r="C28" t="str">
        <f>VLOOKUP(F28,جدول3[#All],4,FALSE)</f>
        <v xml:space="preserve"> </v>
      </c>
      <c r="D28" t="s">
        <v>133</v>
      </c>
      <c r="E28" t="s">
        <v>133</v>
      </c>
      <c r="F28" t="s">
        <v>133</v>
      </c>
      <c r="G28" t="str">
        <f t="shared" si="0"/>
        <v xml:space="preserve">درس  استاد 0 با تقریر آقای  </v>
      </c>
      <c r="H28">
        <f>VLOOKUP(E28,جدول2[#All],3,FALSE)</f>
        <v>0</v>
      </c>
      <c r="I28" t="str">
        <f>VLOOKUP(D28,جدول5[#All],3,FALSE)</f>
        <v>empty</v>
      </c>
      <c r="J28" t="str">
        <f t="shared" si="1"/>
        <v>Taqrirat/0/empty/14001401/Sound</v>
      </c>
      <c r="K28" t="str">
        <f t="shared" si="2"/>
        <v>Taqrirat/0/empty/14001401/Text</v>
      </c>
      <c r="L28">
        <f>VLOOKUP(E28,جدول2[#All],4,FALSE)</f>
        <v>0</v>
      </c>
    </row>
    <row r="29" spans="1:12" x14ac:dyDescent="0.2">
      <c r="A29" t="str">
        <f>IF(D29= "zz0", "", VLOOKUP(D29,جدول5[#All],2,FALSE))</f>
        <v/>
      </c>
      <c r="B29">
        <f>VLOOKUP(E29,جدول2[#All],2,FALSE)</f>
        <v>0</v>
      </c>
      <c r="C29" t="str">
        <f>VLOOKUP(F29,جدول3[#All],4,FALSE)</f>
        <v xml:space="preserve"> </v>
      </c>
      <c r="D29" t="s">
        <v>133</v>
      </c>
      <c r="E29" t="s">
        <v>133</v>
      </c>
      <c r="F29" t="s">
        <v>133</v>
      </c>
      <c r="G29" t="str">
        <f t="shared" si="0"/>
        <v xml:space="preserve">درس  استاد 0 با تقریر آقای  </v>
      </c>
      <c r="H29">
        <f>VLOOKUP(E29,جدول2[#All],3,FALSE)</f>
        <v>0</v>
      </c>
      <c r="I29" t="str">
        <f>VLOOKUP(D29,جدول5[#All],3,FALSE)</f>
        <v>empty</v>
      </c>
      <c r="J29" t="str">
        <f t="shared" si="1"/>
        <v>Taqrirat/0/empty/14001401/Sound</v>
      </c>
      <c r="K29" t="str">
        <f t="shared" si="2"/>
        <v>Taqrirat/0/empty/14001401/Text</v>
      </c>
      <c r="L29">
        <f>VLOOKUP(E29,جدول2[#All],4,FALSE)</f>
        <v>0</v>
      </c>
    </row>
    <row r="30" spans="1:12" s="6" customFormat="1" x14ac:dyDescent="0.2">
      <c r="A30" s="7"/>
      <c r="B30" s="7" t="s">
        <v>119</v>
      </c>
    </row>
  </sheetData>
  <sheetProtection password="CCF5" sheet="1" selectLockedCells="1"/>
  <autoFilter ref="A3:L3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Sheet3!$G$2:$G$50</xm:f>
          </x14:formula1>
          <xm:sqref>F4:F29</xm:sqref>
        </x14:dataValidation>
        <x14:dataValidation type="list" allowBlank="1" showInputMessage="1" showErrorMessage="1">
          <x14:formula1>
            <xm:f>Sheet3!$L$2:$L$7</xm:f>
          </x14:formula1>
          <xm:sqref>D4:D29</xm:sqref>
        </x14:dataValidation>
        <x14:dataValidation type="list" allowBlank="1" showInputMessage="1" showErrorMessage="1">
          <x14:formula1>
            <xm:f>Sheet3!$A$2:$A$20</xm:f>
          </x14:formula1>
          <xm:sqref>E4:E29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ه3"/>
  <dimension ref="A1:Z55"/>
  <sheetViews>
    <sheetView rightToLeft="1" topLeftCell="C1" workbookViewId="0">
      <selection activeCell="G39" sqref="G39"/>
    </sheetView>
  </sheetViews>
  <sheetFormatPr defaultRowHeight="14.25" x14ac:dyDescent="0.2"/>
  <cols>
    <col min="1" max="1" width="10.75" customWidth="1"/>
    <col min="2" max="3" width="15.5" customWidth="1"/>
    <col min="4" max="4" width="43.875" bestFit="1" customWidth="1"/>
    <col min="9" max="9" width="16.625" bestFit="1" customWidth="1"/>
    <col min="10" max="10" width="24" bestFit="1" customWidth="1"/>
    <col min="14" max="14" width="13.625" bestFit="1" customWidth="1"/>
    <col min="17" max="17" width="13.25" bestFit="1" customWidth="1"/>
    <col min="18" max="18" width="9.875" bestFit="1" customWidth="1"/>
    <col min="20" max="20" width="22.625" bestFit="1" customWidth="1"/>
    <col min="21" max="21" width="9.5" bestFit="1" customWidth="1"/>
    <col min="22" max="22" width="14" bestFit="1" customWidth="1"/>
    <col min="23" max="23" width="15.25" bestFit="1" customWidth="1"/>
  </cols>
  <sheetData>
    <row r="1" spans="1:26" ht="15" x14ac:dyDescent="0.25">
      <c r="A1" s="5" t="s">
        <v>7</v>
      </c>
      <c r="B1" s="5" t="s">
        <v>54</v>
      </c>
      <c r="C1" s="5" t="s">
        <v>62</v>
      </c>
      <c r="D1" s="5" t="s">
        <v>153</v>
      </c>
      <c r="E1" s="5" t="s">
        <v>154</v>
      </c>
      <c r="F1" s="5"/>
      <c r="G1" s="5" t="s">
        <v>8</v>
      </c>
      <c r="H1" t="s">
        <v>70</v>
      </c>
      <c r="I1" t="s">
        <v>71</v>
      </c>
      <c r="J1" t="s">
        <v>115</v>
      </c>
      <c r="L1" t="s">
        <v>6</v>
      </c>
      <c r="M1" t="s">
        <v>118</v>
      </c>
      <c r="N1" t="s">
        <v>34</v>
      </c>
      <c r="Q1" s="24" t="s">
        <v>54</v>
      </c>
      <c r="R1" s="25" t="s">
        <v>7</v>
      </c>
      <c r="T1" t="s">
        <v>115</v>
      </c>
      <c r="U1" s="5" t="s">
        <v>8</v>
      </c>
      <c r="V1" t="s">
        <v>71</v>
      </c>
      <c r="W1" t="s">
        <v>70</v>
      </c>
      <c r="Y1" s="26" t="s">
        <v>118</v>
      </c>
      <c r="Z1" s="28" t="s">
        <v>6</v>
      </c>
    </row>
    <row r="2" spans="1:26" x14ac:dyDescent="0.2">
      <c r="A2" s="5" t="s">
        <v>125</v>
      </c>
      <c r="B2" t="s">
        <v>123</v>
      </c>
      <c r="C2" t="s">
        <v>124</v>
      </c>
      <c r="D2" t="s">
        <v>124</v>
      </c>
      <c r="G2" s="5" t="s">
        <v>125</v>
      </c>
      <c r="H2" t="s">
        <v>121</v>
      </c>
      <c r="I2" t="s">
        <v>122</v>
      </c>
      <c r="J2" t="str">
        <f>CONCATENATE(جدول3[[#This Row],[نام مقرر]]," ",جدول3[[#This Row],[نام خانوادگی مقرر]])</f>
        <v>انتخاب نشده</v>
      </c>
      <c r="L2" s="8" t="s">
        <v>125</v>
      </c>
      <c r="M2" t="s">
        <v>123</v>
      </c>
      <c r="N2" s="8" t="s">
        <v>141</v>
      </c>
      <c r="Q2" s="16">
        <v>0</v>
      </c>
      <c r="R2" s="20" t="s">
        <v>130</v>
      </c>
      <c r="T2">
        <v>0</v>
      </c>
      <c r="U2" s="5" t="s">
        <v>240</v>
      </c>
      <c r="Y2" s="22" t="s">
        <v>144</v>
      </c>
      <c r="Z2" s="21"/>
    </row>
    <row r="3" spans="1:26" x14ac:dyDescent="0.2">
      <c r="A3" s="5" t="s">
        <v>172</v>
      </c>
      <c r="B3" t="s">
        <v>51</v>
      </c>
      <c r="D3" s="14" t="s">
        <v>49</v>
      </c>
      <c r="E3" t="s">
        <v>163</v>
      </c>
      <c r="G3" s="5" t="s">
        <v>107</v>
      </c>
      <c r="H3" t="s">
        <v>86</v>
      </c>
      <c r="I3" t="s">
        <v>87</v>
      </c>
      <c r="J3" t="str">
        <f>CONCATENATE(جدول3[[#This Row],[نام مقرر]]," ",جدول3[[#This Row],[نام خانوادگی مقرر]])</f>
        <v>ابوالقاسم عسگری</v>
      </c>
      <c r="L3" s="8" t="s">
        <v>1</v>
      </c>
      <c r="M3" t="s">
        <v>0</v>
      </c>
      <c r="N3" s="8" t="s">
        <v>134</v>
      </c>
      <c r="Q3" s="19" t="s">
        <v>231</v>
      </c>
      <c r="R3" s="18" t="s">
        <v>125</v>
      </c>
      <c r="T3" t="str">
        <f>CONCATENATE(جدول35[[#This Row],[نام خانوادگی مقرر]]," ",جدول35[[#This Row],[نام مقرر]])</f>
        <v>اانتخاب نشده</v>
      </c>
      <c r="U3" s="5" t="s">
        <v>125</v>
      </c>
      <c r="V3" t="s">
        <v>232</v>
      </c>
      <c r="W3" t="s">
        <v>122</v>
      </c>
      <c r="Y3" s="19" t="s">
        <v>231</v>
      </c>
      <c r="Z3" s="23" t="s">
        <v>125</v>
      </c>
    </row>
    <row r="4" spans="1:26" x14ac:dyDescent="0.2">
      <c r="A4" s="5" t="s">
        <v>238</v>
      </c>
      <c r="B4" t="s">
        <v>255</v>
      </c>
      <c r="C4" t="s">
        <v>256</v>
      </c>
      <c r="D4" s="42" t="s">
        <v>257</v>
      </c>
      <c r="E4" s="43" t="s">
        <v>258</v>
      </c>
      <c r="G4" s="5" t="s">
        <v>173</v>
      </c>
      <c r="H4" t="s">
        <v>174</v>
      </c>
      <c r="I4" t="s">
        <v>175</v>
      </c>
      <c r="J4" t="str">
        <f>CONCATENATE(جدول3[[#This Row],[نام مقرر]]," ",جدول3[[#This Row],[نام خانوادگی مقرر]])</f>
        <v>امیر عباس پور</v>
      </c>
      <c r="L4" s="8" t="s">
        <v>120</v>
      </c>
      <c r="M4" t="s">
        <v>0</v>
      </c>
      <c r="N4" s="8" t="s">
        <v>134</v>
      </c>
      <c r="Q4" s="19" t="s">
        <v>255</v>
      </c>
      <c r="R4" s="18" t="s">
        <v>238</v>
      </c>
      <c r="T4" t="str">
        <f>CONCATENATE(جدول35[[#This Row],[نام خانوادگی مقرر]]," ",جدول35[[#This Row],[نام مقرر]])</f>
        <v>اژه ای علی اکبر</v>
      </c>
      <c r="U4" s="5" t="s">
        <v>242</v>
      </c>
      <c r="V4" t="s">
        <v>244</v>
      </c>
      <c r="W4" t="s">
        <v>243</v>
      </c>
      <c r="Y4" s="19" t="s">
        <v>23</v>
      </c>
      <c r="Z4" s="23" t="s">
        <v>24</v>
      </c>
    </row>
    <row r="5" spans="1:26" x14ac:dyDescent="0.2">
      <c r="A5" s="5" t="s">
        <v>169</v>
      </c>
      <c r="B5" t="s">
        <v>164</v>
      </c>
      <c r="C5" t="s">
        <v>220</v>
      </c>
      <c r="D5" s="14"/>
      <c r="G5" s="5" t="s">
        <v>242</v>
      </c>
      <c r="H5" t="s">
        <v>243</v>
      </c>
      <c r="I5" t="s">
        <v>244</v>
      </c>
      <c r="J5" t="str">
        <f>CONCATENATE(جدول3[[#This Row],[نام مقرر]]," ",جدول3[[#This Row],[نام خانوادگی مقرر]])</f>
        <v>علی اکبر اژه ای</v>
      </c>
      <c r="L5" s="8" t="s">
        <v>117</v>
      </c>
      <c r="M5" t="s">
        <v>116</v>
      </c>
      <c r="N5" s="8" t="s">
        <v>135</v>
      </c>
      <c r="Q5" s="19" t="s">
        <v>229</v>
      </c>
      <c r="R5" s="18" t="s">
        <v>25</v>
      </c>
      <c r="T5" t="str">
        <f>CONCATENATE(جدول35[[#This Row],[نام خانوادگی مقرر]]," ",جدول35[[#This Row],[نام مقرر]])</f>
        <v>نکونام داوود</v>
      </c>
      <c r="U5" s="5" t="s">
        <v>261</v>
      </c>
      <c r="V5" t="s">
        <v>260</v>
      </c>
      <c r="W5" t="s">
        <v>259</v>
      </c>
      <c r="Y5" s="16" t="s">
        <v>116</v>
      </c>
      <c r="Z5" s="21" t="s">
        <v>117</v>
      </c>
    </row>
    <row r="6" spans="1:26" x14ac:dyDescent="0.2">
      <c r="A6" s="5" t="s">
        <v>56</v>
      </c>
      <c r="B6" t="s">
        <v>50</v>
      </c>
      <c r="C6" t="s">
        <v>63</v>
      </c>
      <c r="D6" s="13" t="s">
        <v>48</v>
      </c>
      <c r="E6" t="s">
        <v>48</v>
      </c>
      <c r="G6" s="5" t="s">
        <v>245</v>
      </c>
      <c r="H6" t="s">
        <v>246</v>
      </c>
      <c r="I6" t="s">
        <v>247</v>
      </c>
      <c r="J6" t="str">
        <f>CONCATENATE(جدول3[[#This Row],[نام مقرر]]," ",جدول3[[#This Row],[نام خانوادگی مقرر]])</f>
        <v>غلامرضا احسنی آرانی</v>
      </c>
      <c r="L6" s="8" t="s">
        <v>24</v>
      </c>
      <c r="M6" t="s">
        <v>23</v>
      </c>
      <c r="N6" s="8" t="s">
        <v>136</v>
      </c>
      <c r="Q6" s="19" t="s">
        <v>230</v>
      </c>
      <c r="R6" s="18" t="s">
        <v>61</v>
      </c>
      <c r="T6" t="str">
        <f>CONCATENATE(جدول35[[#This Row],[نام خانوادگی مقرر]]," ",جدول35[[#This Row],[نام مقرر]])</f>
        <v>سرویه مصطفی</v>
      </c>
      <c r="U6" s="5" t="s">
        <v>61</v>
      </c>
      <c r="V6" t="s">
        <v>264</v>
      </c>
      <c r="W6" t="s">
        <v>194</v>
      </c>
      <c r="Y6" s="16" t="s">
        <v>0</v>
      </c>
      <c r="Z6" s="21" t="s">
        <v>1</v>
      </c>
    </row>
    <row r="7" spans="1:26" x14ac:dyDescent="0.2">
      <c r="A7" s="5" t="s">
        <v>170</v>
      </c>
      <c r="B7" t="s">
        <v>165</v>
      </c>
      <c r="C7" t="s">
        <v>221</v>
      </c>
      <c r="D7" s="14"/>
      <c r="G7" s="5" t="s">
        <v>176</v>
      </c>
      <c r="H7" t="s">
        <v>177</v>
      </c>
      <c r="I7" t="s">
        <v>178</v>
      </c>
      <c r="J7" t="str">
        <f>CONCATENATE(جدول3[[#This Row],[نام مقرر]]," ",جدول3[[#This Row],[نام خانوادگی مقرر]])</f>
        <v>علی بهادرزایی</v>
      </c>
      <c r="L7" s="8" t="s">
        <v>133</v>
      </c>
      <c r="M7" s="12" t="s">
        <v>144</v>
      </c>
      <c r="N7" s="8" t="s">
        <v>124</v>
      </c>
      <c r="Q7" s="16" t="s">
        <v>167</v>
      </c>
      <c r="R7" s="20" t="s">
        <v>114</v>
      </c>
      <c r="T7" t="str">
        <f>CONCATENATE(جدول35[[#This Row],[نام خانوادگی مقرر]]," ",جدول35[[#This Row],[نام مقرر]])</f>
        <v>اسکندری هادی</v>
      </c>
      <c r="U7" s="5" t="s">
        <v>142</v>
      </c>
      <c r="V7" t="s">
        <v>98</v>
      </c>
      <c r="W7" t="s">
        <v>143</v>
      </c>
      <c r="Y7" s="19" t="s">
        <v>234</v>
      </c>
      <c r="Z7" s="23" t="s">
        <v>120</v>
      </c>
    </row>
    <row r="8" spans="1:26" x14ac:dyDescent="0.2">
      <c r="A8" s="5" t="s">
        <v>140</v>
      </c>
      <c r="B8" t="s">
        <v>166</v>
      </c>
      <c r="C8" t="s">
        <v>222</v>
      </c>
      <c r="D8" s="14"/>
      <c r="G8" s="5" t="s">
        <v>249</v>
      </c>
      <c r="H8" t="s">
        <v>72</v>
      </c>
      <c r="I8" t="s">
        <v>250</v>
      </c>
      <c r="J8" t="str">
        <f>CONCATENATE(جدول3[[#This Row],[نام مقرر]]," ",جدول3[[#This Row],[نام خانوادگی مقرر]])</f>
        <v>سید علی محمودی</v>
      </c>
      <c r="Q8" s="19" t="s">
        <v>166</v>
      </c>
      <c r="R8" s="18" t="s">
        <v>140</v>
      </c>
      <c r="T8" t="str">
        <f>CONCATENATE(جدول35[[#This Row],[نام خانوادگی مقرر]]," ",جدول35[[#This Row],[نام مقرر]])</f>
        <v>احسنی آرانی غلامرضا</v>
      </c>
      <c r="U8" s="5" t="s">
        <v>245</v>
      </c>
      <c r="V8" t="s">
        <v>247</v>
      </c>
      <c r="W8" t="s">
        <v>246</v>
      </c>
      <c r="Y8" s="27"/>
      <c r="Z8" s="29"/>
    </row>
    <row r="9" spans="1:26" x14ac:dyDescent="0.2">
      <c r="A9" s="5" t="s">
        <v>114</v>
      </c>
      <c r="B9" t="s">
        <v>167</v>
      </c>
      <c r="C9" t="s">
        <v>223</v>
      </c>
      <c r="D9" s="14"/>
      <c r="G9" s="5" t="s">
        <v>253</v>
      </c>
      <c r="H9" t="s">
        <v>177</v>
      </c>
      <c r="I9" t="s">
        <v>254</v>
      </c>
      <c r="J9" t="str">
        <f>CONCATENATE(جدول3[[#This Row],[نام مقرر]]," ",جدول3[[#This Row],[نام خانوادگی مقرر]])</f>
        <v>علی محمودزاده</v>
      </c>
      <c r="Q9" s="19" t="s">
        <v>50</v>
      </c>
      <c r="R9" s="18" t="s">
        <v>56</v>
      </c>
      <c r="T9" t="str">
        <f>CONCATENATE(جدول35[[#This Row],[نام خانوادگی مقرر]]," ",جدول35[[#This Row],[نام مقرر]])</f>
        <v>بهادرزایی علی</v>
      </c>
      <c r="U9" s="5" t="s">
        <v>176</v>
      </c>
      <c r="V9" t="s">
        <v>178</v>
      </c>
      <c r="W9" t="s">
        <v>177</v>
      </c>
    </row>
    <row r="10" spans="1:26" x14ac:dyDescent="0.2">
      <c r="A10" s="5" t="s">
        <v>60</v>
      </c>
      <c r="B10" t="s">
        <v>53</v>
      </c>
      <c r="C10" t="s">
        <v>64</v>
      </c>
      <c r="D10" s="14" t="s">
        <v>47</v>
      </c>
      <c r="E10" t="s">
        <v>155</v>
      </c>
      <c r="G10" s="5" t="s">
        <v>263</v>
      </c>
      <c r="H10" t="s">
        <v>174</v>
      </c>
      <c r="I10" t="s">
        <v>262</v>
      </c>
      <c r="J10" t="str">
        <f>CONCATENATE(جدول3[[#This Row],[نام مقرر]]," ",جدول3[[#This Row],[نام خانوادگی مقرر]])</f>
        <v>امیر حقیقی</v>
      </c>
      <c r="Q10" s="19" t="s">
        <v>53</v>
      </c>
      <c r="R10" s="18" t="s">
        <v>60</v>
      </c>
      <c r="T10" t="str">
        <f>CONCATENATE(جدول35[[#This Row],[نام خانوادگی مقرر]]," ",جدول35[[#This Row],[نام مقرر]])</f>
        <v>بیات محمود</v>
      </c>
      <c r="U10" s="5" t="s">
        <v>103</v>
      </c>
      <c r="V10" t="s">
        <v>77</v>
      </c>
      <c r="W10" t="s">
        <v>76</v>
      </c>
    </row>
    <row r="11" spans="1:26" x14ac:dyDescent="0.2">
      <c r="A11" s="5" t="s">
        <v>55</v>
      </c>
      <c r="B11" t="s">
        <v>38</v>
      </c>
      <c r="C11" t="s">
        <v>65</v>
      </c>
      <c r="D11" s="13" t="s">
        <v>45</v>
      </c>
      <c r="E11" t="s">
        <v>158</v>
      </c>
      <c r="G11" s="5" t="s">
        <v>3</v>
      </c>
      <c r="H11" t="s">
        <v>72</v>
      </c>
      <c r="I11" t="s">
        <v>73</v>
      </c>
      <c r="J11" t="str">
        <f>CONCATENATE(جدول3[[#This Row],[نام مقرر]]," ",جدول3[[#This Row],[نام خانوادگی مقرر]])</f>
        <v>سید علی رهنمایی</v>
      </c>
      <c r="Q11" s="19" t="s">
        <v>52</v>
      </c>
      <c r="R11" s="18" t="s">
        <v>26</v>
      </c>
      <c r="T11" t="str">
        <f>CONCATENATE(جدول35[[#This Row],[نام خانوادگی مقرر]]," ",جدول35[[#This Row],[نام مقرر]])</f>
        <v>بیگی محمد مهدی</v>
      </c>
      <c r="U11" s="5" t="s">
        <v>187</v>
      </c>
      <c r="V11" t="s">
        <v>189</v>
      </c>
      <c r="W11" t="s">
        <v>188</v>
      </c>
    </row>
    <row r="12" spans="1:26" x14ac:dyDescent="0.2">
      <c r="A12" s="5" t="s">
        <v>26</v>
      </c>
      <c r="B12" t="s">
        <v>52</v>
      </c>
      <c r="C12" t="s">
        <v>63</v>
      </c>
      <c r="D12" s="14" t="s">
        <v>46</v>
      </c>
      <c r="E12" t="s">
        <v>157</v>
      </c>
      <c r="G12" s="5" t="s">
        <v>137</v>
      </c>
      <c r="H12" t="s">
        <v>74</v>
      </c>
      <c r="I12" t="s">
        <v>75</v>
      </c>
      <c r="J12" t="str">
        <f>CONCATENATE(جدول3[[#This Row],[نام مقرر]]," ",جدول3[[#This Row],[نام خانوادگی مقرر]])</f>
        <v>احسان جمشیدی</v>
      </c>
      <c r="Q12" s="16" t="s">
        <v>12</v>
      </c>
      <c r="R12" s="20" t="s">
        <v>10</v>
      </c>
      <c r="T12" t="str">
        <f>CONCATENATE(جدول35[[#This Row],[نام خانوادگی مقرر]]," ",جدول35[[#This Row],[نام مقرر]])</f>
        <v>حقیقی امیر</v>
      </c>
      <c r="U12" s="5" t="s">
        <v>263</v>
      </c>
      <c r="V12" t="s">
        <v>262</v>
      </c>
      <c r="W12" t="s">
        <v>174</v>
      </c>
    </row>
    <row r="13" spans="1:26" x14ac:dyDescent="0.2">
      <c r="A13" s="5" t="s">
        <v>2</v>
      </c>
      <c r="B13" t="s">
        <v>11</v>
      </c>
      <c r="C13" t="s">
        <v>66</v>
      </c>
      <c r="D13" s="15" t="s">
        <v>44</v>
      </c>
      <c r="E13" t="s">
        <v>160</v>
      </c>
      <c r="G13" s="5" t="s">
        <v>142</v>
      </c>
      <c r="H13" t="s">
        <v>143</v>
      </c>
      <c r="I13" t="s">
        <v>98</v>
      </c>
      <c r="J13" t="str">
        <f>CONCATENATE(جدول3[[#This Row],[نام مقرر]]," ",جدول3[[#This Row],[نام خانوادگی مقرر]])</f>
        <v>هادی اسکندری</v>
      </c>
      <c r="Q13" s="16" t="s">
        <v>165</v>
      </c>
      <c r="R13" s="20" t="s">
        <v>170</v>
      </c>
      <c r="T13" t="str">
        <f>CONCATENATE(جدول35[[#This Row],[نام خانوادگی مقرر]]," ",جدول35[[#This Row],[نام مقرر]])</f>
        <v>جمشیدی احسان</v>
      </c>
      <c r="U13" s="5" t="s">
        <v>137</v>
      </c>
      <c r="V13" t="s">
        <v>75</v>
      </c>
      <c r="W13" t="s">
        <v>74</v>
      </c>
    </row>
    <row r="14" spans="1:26" x14ac:dyDescent="0.2">
      <c r="A14" s="5" t="s">
        <v>61</v>
      </c>
      <c r="B14" t="s">
        <v>39</v>
      </c>
      <c r="C14" t="s">
        <v>67</v>
      </c>
      <c r="D14" t="s">
        <v>40</v>
      </c>
      <c r="E14" t="s">
        <v>162</v>
      </c>
      <c r="G14" s="5" t="s">
        <v>112</v>
      </c>
      <c r="H14" t="s">
        <v>95</v>
      </c>
      <c r="I14" t="s">
        <v>96</v>
      </c>
      <c r="J14" t="str">
        <f>CONCATENATE(جدول3[[#This Row],[نام مقرر]]," ",جدول3[[#This Row],[نام خانوادگی مقرر]])</f>
        <v>سید هادی حسینی اصل</v>
      </c>
      <c r="Q14" s="16" t="s">
        <v>22</v>
      </c>
      <c r="R14" s="20" t="s">
        <v>57</v>
      </c>
      <c r="T14" t="str">
        <f>CONCATENATE(جدول35[[#This Row],[نام خانوادگی مقرر]]," ",جدول35[[#This Row],[نام مقرر]])</f>
        <v>جهانشاهی مرتضی</v>
      </c>
      <c r="U14" s="5" t="s">
        <v>110</v>
      </c>
      <c r="V14" t="s">
        <v>92</v>
      </c>
      <c r="W14" t="s">
        <v>91</v>
      </c>
    </row>
    <row r="15" spans="1:26" x14ac:dyDescent="0.2">
      <c r="A15" s="5" t="s">
        <v>10</v>
      </c>
      <c r="B15" t="s">
        <v>12</v>
      </c>
      <c r="C15" t="s">
        <v>68</v>
      </c>
      <c r="D15" s="15" t="s">
        <v>42</v>
      </c>
      <c r="E15" t="s">
        <v>161</v>
      </c>
      <c r="G15" s="5" t="s">
        <v>181</v>
      </c>
      <c r="H15" t="s">
        <v>95</v>
      </c>
      <c r="I15" t="s">
        <v>182</v>
      </c>
      <c r="J15" t="str">
        <f>CONCATENATE(جدول3[[#This Row],[نام مقرر]]," ",جدول3[[#This Row],[نام خانوادگی مقرر]])</f>
        <v>سید هادی حسینی عسگرانی</v>
      </c>
      <c r="Q15" s="16" t="s">
        <v>51</v>
      </c>
      <c r="R15" s="20" t="s">
        <v>172</v>
      </c>
      <c r="T15" t="str">
        <f>CONCATENATE(جدول35[[#This Row],[نام خانوادگی مقرر]]," ",جدول35[[#This Row],[نام مقرر]])</f>
        <v>حاج ولیئی مصطفی</v>
      </c>
      <c r="U15" s="5" t="s">
        <v>193</v>
      </c>
      <c r="V15" t="s">
        <v>195</v>
      </c>
      <c r="W15" t="s">
        <v>194</v>
      </c>
    </row>
    <row r="16" spans="1:26" x14ac:dyDescent="0.2">
      <c r="A16" s="5" t="s">
        <v>25</v>
      </c>
      <c r="B16" t="s">
        <v>224</v>
      </c>
      <c r="C16" t="s">
        <v>69</v>
      </c>
      <c r="D16" t="s">
        <v>41</v>
      </c>
      <c r="E16" t="s">
        <v>159</v>
      </c>
      <c r="G16" s="5" t="s">
        <v>140</v>
      </c>
      <c r="H16" t="s">
        <v>138</v>
      </c>
      <c r="I16" t="s">
        <v>139</v>
      </c>
      <c r="J16" t="str">
        <f>CONCATENATE(جدول3[[#This Row],[نام مقرر]]," ",جدول3[[#This Row],[نام خانوادگی مقرر]])</f>
        <v>حسین مهدوی نهاد</v>
      </c>
      <c r="Q16" s="16" t="s">
        <v>164</v>
      </c>
      <c r="R16" s="20" t="s">
        <v>169</v>
      </c>
      <c r="T16" t="str">
        <f>CONCATENATE(جدول35[[#This Row],[نام خانوادگی مقرر]]," ",جدول35[[#This Row],[نام مقرر]])</f>
        <v>حسنی سیدرضا</v>
      </c>
      <c r="U16" s="5" t="s">
        <v>211</v>
      </c>
      <c r="V16" t="s">
        <v>213</v>
      </c>
      <c r="W16" t="s">
        <v>212</v>
      </c>
    </row>
    <row r="17" spans="1:23" x14ac:dyDescent="0.2">
      <c r="A17" s="5" t="s">
        <v>57</v>
      </c>
      <c r="B17" t="s">
        <v>22</v>
      </c>
      <c r="C17" t="s">
        <v>33</v>
      </c>
      <c r="D17" s="15" t="s">
        <v>43</v>
      </c>
      <c r="E17" t="s">
        <v>156</v>
      </c>
      <c r="G17" s="5" t="s">
        <v>261</v>
      </c>
      <c r="H17" t="s">
        <v>259</v>
      </c>
      <c r="I17" t="s">
        <v>260</v>
      </c>
      <c r="J17" t="str">
        <f>CONCATENATE(جدول3[[#This Row],[نام مقرر]]," ",جدول3[[#This Row],[نام خانوادگی مقرر]])</f>
        <v>داوود نکونام</v>
      </c>
      <c r="Q17" s="16" t="s">
        <v>11</v>
      </c>
      <c r="R17" s="20" t="s">
        <v>2</v>
      </c>
      <c r="T17" t="str">
        <f>CONCATENATE(جدول35[[#This Row],[نام خانوادگی مقرر]]," ",جدول35[[#This Row],[نام مقرر]])</f>
        <v>حسینی اصل سید هادی</v>
      </c>
      <c r="U17" s="5" t="s">
        <v>112</v>
      </c>
      <c r="V17" t="s">
        <v>96</v>
      </c>
      <c r="W17" t="s">
        <v>95</v>
      </c>
    </row>
    <row r="18" spans="1:23" x14ac:dyDescent="0.2">
      <c r="A18" s="5" t="s">
        <v>133</v>
      </c>
      <c r="G18" s="5" t="s">
        <v>106</v>
      </c>
      <c r="H18" t="s">
        <v>84</v>
      </c>
      <c r="I18" t="s">
        <v>85</v>
      </c>
      <c r="J18" t="str">
        <f>CONCATENATE(جدول3[[#This Row],[نام مقرر]]," ",جدول3[[#This Row],[نام خانوادگی مقرر]])</f>
        <v>حسن رضایی</v>
      </c>
      <c r="Q18" s="16" t="s">
        <v>38</v>
      </c>
      <c r="R18" s="20" t="s">
        <v>55</v>
      </c>
      <c r="T18" t="str">
        <f>CONCATENATE(جدول35[[#This Row],[نام خانوادگی مقرر]]," ",جدول35[[#This Row],[نام مقرر]])</f>
        <v>حسینی عسگرانی سید هادی</v>
      </c>
      <c r="U18" s="5" t="s">
        <v>181</v>
      </c>
      <c r="V18" t="s">
        <v>182</v>
      </c>
      <c r="W18" t="s">
        <v>95</v>
      </c>
    </row>
    <row r="19" spans="1:23" x14ac:dyDescent="0.2">
      <c r="A19" s="5" t="s">
        <v>126</v>
      </c>
      <c r="G19" s="5" t="s">
        <v>114</v>
      </c>
      <c r="H19" t="s">
        <v>101</v>
      </c>
      <c r="I19" t="s">
        <v>102</v>
      </c>
      <c r="J19" t="str">
        <f>CONCATENATE(جدول3[[#This Row],[نام مقرر]]," ",جدول3[[#This Row],[نام خانوادگی مقرر]])</f>
        <v>حمزه شیخ تبار</v>
      </c>
      <c r="Q19" s="19"/>
      <c r="R19" s="18" t="s">
        <v>133</v>
      </c>
      <c r="T19" t="str">
        <f>CONCATENATE(جدول35[[#This Row],[نام خانوادگی مقرر]]," ",جدول35[[#This Row],[نام مقرر]])</f>
        <v>خدایاری مجتبی</v>
      </c>
      <c r="U19" s="5" t="s">
        <v>108</v>
      </c>
      <c r="V19" t="s">
        <v>94</v>
      </c>
      <c r="W19" t="s">
        <v>93</v>
      </c>
    </row>
    <row r="20" spans="1:23" x14ac:dyDescent="0.2">
      <c r="A20" s="5" t="s">
        <v>127</v>
      </c>
      <c r="G20" s="5" t="s">
        <v>238</v>
      </c>
      <c r="H20" t="s">
        <v>138</v>
      </c>
      <c r="I20" t="s">
        <v>239</v>
      </c>
      <c r="J20" t="str">
        <f>CONCATENATE(جدول3[[#This Row],[نام مقرر]]," ",جدول3[[#This Row],[نام خانوادگی مقرر]])</f>
        <v>حسین سلیم زاده</v>
      </c>
      <c r="Q20" s="16"/>
      <c r="R20" s="20" t="s">
        <v>126</v>
      </c>
      <c r="T20" t="str">
        <f>CONCATENATE(جدول35[[#This Row],[نام خانوادگی مقرر]]," ",جدول35[[#This Row],[نام مقرر]])</f>
        <v>خسروبیگی مهدی</v>
      </c>
      <c r="U20" s="5" t="s">
        <v>198</v>
      </c>
      <c r="V20" t="s">
        <v>199</v>
      </c>
      <c r="W20" t="s">
        <v>80</v>
      </c>
    </row>
    <row r="21" spans="1:23" x14ac:dyDescent="0.2">
      <c r="A21" s="5" t="s">
        <v>128</v>
      </c>
      <c r="G21" s="5" t="s">
        <v>168</v>
      </c>
      <c r="H21" t="s">
        <v>185</v>
      </c>
      <c r="I21" t="s">
        <v>186</v>
      </c>
      <c r="J21" t="str">
        <f>CONCATENATE(جدول3[[#This Row],[نام مقرر]]," ",جدول3[[#This Row],[نام خانوادگی مقرر]])</f>
        <v>جواد صالحی</v>
      </c>
      <c r="Q21" s="19"/>
      <c r="R21" s="18" t="s">
        <v>127</v>
      </c>
      <c r="T21" t="str">
        <f>CONCATENATE(جدول35[[#This Row],[نام خانوادگی مقرر]]," ",جدول35[[#This Row],[نام مقرر]])</f>
        <v>خیشه مهدی</v>
      </c>
      <c r="U21" s="5" t="s">
        <v>111</v>
      </c>
      <c r="V21" t="s">
        <v>88</v>
      </c>
      <c r="W21" t="s">
        <v>80</v>
      </c>
    </row>
    <row r="22" spans="1:23" x14ac:dyDescent="0.2">
      <c r="A22" s="5" t="s">
        <v>129</v>
      </c>
      <c r="G22" s="5" t="s">
        <v>103</v>
      </c>
      <c r="H22" t="s">
        <v>76</v>
      </c>
      <c r="I22" t="s">
        <v>77</v>
      </c>
      <c r="J22" t="str">
        <f>CONCATENATE(جدول3[[#This Row],[نام مقرر]]," ",جدول3[[#This Row],[نام خانوادگی مقرر]])</f>
        <v>محمود بیات</v>
      </c>
      <c r="Q22" s="16"/>
      <c r="R22" s="20" t="s">
        <v>128</v>
      </c>
      <c r="T22" t="str">
        <f>CONCATENATE(جدول35[[#This Row],[نام خانوادگی مقرر]]," ",جدول35[[#This Row],[نام مقرر]])</f>
        <v>دستجرد محمدابراهیم</v>
      </c>
      <c r="U22" s="5" t="s">
        <v>190</v>
      </c>
      <c r="V22" t="s">
        <v>192</v>
      </c>
      <c r="W22" t="s">
        <v>191</v>
      </c>
    </row>
    <row r="23" spans="1:23" x14ac:dyDescent="0.2">
      <c r="A23" s="5" t="s">
        <v>130</v>
      </c>
      <c r="G23" s="5" t="s">
        <v>187</v>
      </c>
      <c r="H23" t="s">
        <v>188</v>
      </c>
      <c r="I23" t="s">
        <v>189</v>
      </c>
      <c r="J23" t="str">
        <f>CONCATENATE(جدول3[[#This Row],[نام مقرر]]," ",جدول3[[#This Row],[نام خانوادگی مقرر]])</f>
        <v>محمد مهدی بیگی</v>
      </c>
      <c r="Q23" s="27"/>
      <c r="R23" s="31" t="s">
        <v>129</v>
      </c>
      <c r="T23" t="str">
        <f>CONCATENATE(جدول35[[#This Row],[نام خانوادگی مقرر]]," ",جدول35[[#This Row],[نام مقرر]])</f>
        <v>رادمهر مرتضی</v>
      </c>
      <c r="U23" s="17" t="s">
        <v>226</v>
      </c>
      <c r="V23" t="s">
        <v>219</v>
      </c>
      <c r="W23" t="s">
        <v>91</v>
      </c>
    </row>
    <row r="24" spans="1:23" x14ac:dyDescent="0.2">
      <c r="A24" s="5" t="s">
        <v>131</v>
      </c>
      <c r="G24" s="5" t="s">
        <v>190</v>
      </c>
      <c r="H24" t="s">
        <v>191</v>
      </c>
      <c r="I24" t="s">
        <v>192</v>
      </c>
      <c r="J24" t="str">
        <f>CONCATENATE(جدول3[[#This Row],[نام مقرر]]," ",جدول3[[#This Row],[نام خانوادگی مقرر]])</f>
        <v>محمدابراهیم دستجرد</v>
      </c>
      <c r="T24" t="str">
        <f>CONCATENATE(جدول35[[#This Row],[نام خانوادگی مقرر]]," ",جدول35[[#This Row],[نام مقرر]])</f>
        <v>رضایی حسن</v>
      </c>
      <c r="U24" s="5" t="s">
        <v>106</v>
      </c>
      <c r="V24" t="s">
        <v>85</v>
      </c>
      <c r="W24" t="s">
        <v>84</v>
      </c>
    </row>
    <row r="25" spans="1:23" x14ac:dyDescent="0.2">
      <c r="A25" s="5" t="s">
        <v>132</v>
      </c>
      <c r="G25" s="5" t="s">
        <v>113</v>
      </c>
      <c r="H25" t="s">
        <v>97</v>
      </c>
      <c r="I25" t="s">
        <v>98</v>
      </c>
      <c r="J25" t="str">
        <f>CONCATENATE(جدول3[[#This Row],[نام مقرر]]," ",جدول3[[#This Row],[نام خانوادگی مقرر]])</f>
        <v>منصور اسکندری</v>
      </c>
      <c r="T25" t="str">
        <f>CONCATENATE(جدول35[[#This Row],[نام خانوادگی مقرر]]," ",جدول35[[#This Row],[نام مقرر]])</f>
        <v>رفاهی فرد محمود</v>
      </c>
      <c r="U25" s="5" t="s">
        <v>206</v>
      </c>
      <c r="V25" t="s">
        <v>207</v>
      </c>
      <c r="W25" t="s">
        <v>76</v>
      </c>
    </row>
    <row r="26" spans="1:23" x14ac:dyDescent="0.2">
      <c r="A26" s="5" t="s">
        <v>171</v>
      </c>
      <c r="G26" s="5" t="s">
        <v>147</v>
      </c>
      <c r="H26" t="s">
        <v>145</v>
      </c>
      <c r="I26" t="s">
        <v>146</v>
      </c>
      <c r="J26" t="str">
        <f>CONCATENATE(جدول3[[#This Row],[نام مقرر]]," ",جدول3[[#This Row],[نام خانوادگی مقرر]])</f>
        <v>مرکز فقهی امام محمد باقر علیه السلام</v>
      </c>
      <c r="T26" t="str">
        <f>CONCATENATE(جدول35[[#This Row],[نام خانوادگی مقرر]]," ",جدول35[[#This Row],[نام مقرر]])</f>
        <v>رهنمایی سید علی</v>
      </c>
      <c r="U26" s="5" t="s">
        <v>3</v>
      </c>
      <c r="V26" t="s">
        <v>73</v>
      </c>
      <c r="W26" t="s">
        <v>72</v>
      </c>
    </row>
    <row r="27" spans="1:23" x14ac:dyDescent="0.2">
      <c r="G27" s="5" t="s">
        <v>193</v>
      </c>
      <c r="H27" t="s">
        <v>194</v>
      </c>
      <c r="I27" t="s">
        <v>195</v>
      </c>
      <c r="J27" t="str">
        <f>CONCATENATE(جدول3[[#This Row],[نام مقرر]]," ",جدول3[[#This Row],[نام خانوادگی مقرر]])</f>
        <v>مصطفی حاج ولیئی</v>
      </c>
      <c r="T27" t="str">
        <f>CONCATENATE(جدول35[[#This Row],[نام خانوادگی مقرر]]," ",جدول35[[#This Row],[نام مقرر]])</f>
        <v>سلیم زاده حسین</v>
      </c>
      <c r="U27" s="5" t="s">
        <v>238</v>
      </c>
      <c r="V27" t="s">
        <v>239</v>
      </c>
      <c r="W27" t="s">
        <v>138</v>
      </c>
    </row>
    <row r="28" spans="1:23" x14ac:dyDescent="0.2">
      <c r="G28" s="5" t="s">
        <v>110</v>
      </c>
      <c r="H28" t="s">
        <v>91</v>
      </c>
      <c r="I28" t="s">
        <v>92</v>
      </c>
      <c r="J28" t="str">
        <f>CONCATENATE(جدول3[[#This Row],[نام مقرر]]," ",جدول3[[#This Row],[نام خانوادگی مقرر]])</f>
        <v>مرتضی جهانشاهی</v>
      </c>
      <c r="T28" t="str">
        <f>CONCATENATE(جدول35[[#This Row],[نام خانوادگی مقرر]]," ",جدول35[[#This Row],[نام مقرر]])</f>
        <v>شیخ تبار حمزه</v>
      </c>
      <c r="U28" s="5" t="s">
        <v>114</v>
      </c>
      <c r="V28" t="s">
        <v>102</v>
      </c>
      <c r="W28" t="s">
        <v>101</v>
      </c>
    </row>
    <row r="29" spans="1:23" x14ac:dyDescent="0.2">
      <c r="G29" s="5" t="s">
        <v>108</v>
      </c>
      <c r="H29" t="s">
        <v>93</v>
      </c>
      <c r="I29" t="s">
        <v>94</v>
      </c>
      <c r="J29" t="str">
        <f>CONCATENATE(جدول3[[#This Row],[نام مقرر]]," ",جدول3[[#This Row],[نام خانوادگی مقرر]])</f>
        <v>مجتبی خدایاری</v>
      </c>
      <c r="T29" t="str">
        <f>CONCATENATE(جدول35[[#This Row],[نام خانوادگی مقرر]]," ",جدول35[[#This Row],[نام مقرر]])</f>
        <v>شیری رضا</v>
      </c>
      <c r="U29" s="5" t="s">
        <v>104</v>
      </c>
      <c r="V29" t="s">
        <v>79</v>
      </c>
      <c r="W29" t="s">
        <v>78</v>
      </c>
    </row>
    <row r="30" spans="1:23" x14ac:dyDescent="0.2">
      <c r="G30" s="5" t="s">
        <v>111</v>
      </c>
      <c r="H30" t="s">
        <v>80</v>
      </c>
      <c r="I30" t="s">
        <v>88</v>
      </c>
      <c r="J30" t="str">
        <f>CONCATENATE(جدول3[[#This Row],[نام مقرر]]," ",جدول3[[#This Row],[نام خانوادگی مقرر]])</f>
        <v>مهدی خیشه</v>
      </c>
      <c r="T30" t="str">
        <f>CONCATENATE(جدول35[[#This Row],[نام خانوادگی مقرر]]," ",جدول35[[#This Row],[نام مقرر]])</f>
        <v>صالحی جواد</v>
      </c>
      <c r="U30" s="5" t="s">
        <v>168</v>
      </c>
      <c r="V30" t="s">
        <v>186</v>
      </c>
      <c r="W30" t="s">
        <v>185</v>
      </c>
    </row>
    <row r="31" spans="1:23" x14ac:dyDescent="0.2">
      <c r="G31" s="5" t="s">
        <v>196</v>
      </c>
      <c r="H31" t="s">
        <v>80</v>
      </c>
      <c r="I31" t="s">
        <v>197</v>
      </c>
      <c r="J31" t="str">
        <f>CONCATENATE(جدول3[[#This Row],[نام مقرر]]," ",جدول3[[#This Row],[نام خانوادگی مقرر]])</f>
        <v>مهدی کاظمی</v>
      </c>
      <c r="T31" t="str">
        <f>CONCATENATE(جدول35[[#This Row],[نام خانوادگی مقرر]]," ",جدول35[[#This Row],[نام مقرر]])</f>
        <v>طائبی اصفهانی محمد</v>
      </c>
      <c r="U31" s="5" t="s">
        <v>237</v>
      </c>
      <c r="V31" t="s">
        <v>248</v>
      </c>
      <c r="W31" t="s">
        <v>82</v>
      </c>
    </row>
    <row r="32" spans="1:23" x14ac:dyDescent="0.2">
      <c r="G32" s="5" t="s">
        <v>198</v>
      </c>
      <c r="H32" t="s">
        <v>80</v>
      </c>
      <c r="I32" t="s">
        <v>199</v>
      </c>
      <c r="J32" t="str">
        <f>CONCATENATE(جدول3[[#This Row],[نام مقرر]]," ",جدول3[[#This Row],[نام خانوادگی مقرر]])</f>
        <v>مهدی خسروبیگی</v>
      </c>
      <c r="T32" t="str">
        <f>CONCATENATE(جدول35[[#This Row],[نام خانوادگی مقرر]]," ",جدول35[[#This Row],[نام مقرر]])</f>
        <v>طبیب زاده سید محسن</v>
      </c>
      <c r="U32" s="5" t="s">
        <v>208</v>
      </c>
      <c r="V32" t="s">
        <v>210</v>
      </c>
      <c r="W32" t="s">
        <v>209</v>
      </c>
    </row>
    <row r="33" spans="7:23" x14ac:dyDescent="0.2">
      <c r="G33" s="17" t="s">
        <v>225</v>
      </c>
      <c r="H33" t="s">
        <v>179</v>
      </c>
      <c r="I33" t="s">
        <v>180</v>
      </c>
      <c r="J33" t="str">
        <f>CONCATENATE(جدول3[[#This Row],[نام مقرر]]," ",جدول3[[#This Row],[نام خانوادگی مقرر]])</f>
        <v>محمد امین کبیری</v>
      </c>
      <c r="T33" t="str">
        <f>CONCATENATE(جدول35[[#This Row],[نام خانوادگی مقرر]]," ",جدول35[[#This Row],[نام مقرر]])</f>
        <v>عباس پور امیر</v>
      </c>
      <c r="U33" s="5" t="s">
        <v>173</v>
      </c>
      <c r="V33" t="s">
        <v>175</v>
      </c>
      <c r="W33" t="s">
        <v>174</v>
      </c>
    </row>
    <row r="34" spans="7:23" x14ac:dyDescent="0.2">
      <c r="G34" s="5" t="s">
        <v>26</v>
      </c>
      <c r="H34" t="s">
        <v>99</v>
      </c>
      <c r="I34" t="s">
        <v>100</v>
      </c>
      <c r="J34" t="str">
        <f>CONCATENATE(جدول3[[#This Row],[نام مقرر]]," ",جدول3[[#This Row],[نام خانوادگی مقرر]])</f>
        <v>محمد رضا مختاری</v>
      </c>
      <c r="T34" t="str">
        <f>CONCATENATE(جدول35[[#This Row],[نام خانوادگی مقرر]]," ",جدول35[[#This Row],[نام مقرر]])</f>
        <v>عسگری ابوالقاسم</v>
      </c>
      <c r="U34" s="5" t="s">
        <v>107</v>
      </c>
      <c r="V34" t="s">
        <v>87</v>
      </c>
      <c r="W34" t="s">
        <v>86</v>
      </c>
    </row>
    <row r="35" spans="7:23" x14ac:dyDescent="0.2">
      <c r="G35" s="5" t="s">
        <v>58</v>
      </c>
      <c r="H35" t="s">
        <v>80</v>
      </c>
      <c r="I35" t="s">
        <v>81</v>
      </c>
      <c r="J35" t="str">
        <f>CONCATENATE(جدول3[[#This Row],[نام مقرر]]," ",جدول3[[#This Row],[نام خانوادگی مقرر]])</f>
        <v>مهدی منصوری</v>
      </c>
      <c r="T35" t="str">
        <f>CONCATENATE(جدول35[[#This Row],[نام خانوادگی مقرر]]," ",جدول35[[#This Row],[نام مقرر]])</f>
        <v>کاظمی مهدی</v>
      </c>
      <c r="U35" s="5" t="s">
        <v>196</v>
      </c>
      <c r="V35" t="s">
        <v>197</v>
      </c>
      <c r="W35" t="s">
        <v>80</v>
      </c>
    </row>
    <row r="36" spans="7:23" x14ac:dyDescent="0.2">
      <c r="G36" s="5" t="s">
        <v>200</v>
      </c>
      <c r="H36" t="s">
        <v>201</v>
      </c>
      <c r="I36" t="s">
        <v>202</v>
      </c>
      <c r="J36" t="str">
        <f>CONCATENATE(جدول3[[#This Row],[نام مقرر]]," ",جدول3[[#This Row],[نام خانوادگی مقرر]])</f>
        <v>محمد حسین مخبریان</v>
      </c>
      <c r="T36" t="str">
        <f>CONCATENATE(جدول35[[#This Row],[نام خانوادگی مقرر]]," ",جدول35[[#This Row],[نام مقرر]])</f>
        <v>کایدخورده رضا</v>
      </c>
      <c r="U36" s="5" t="s">
        <v>235</v>
      </c>
      <c r="V36" t="s">
        <v>236</v>
      </c>
      <c r="W36" t="s">
        <v>78</v>
      </c>
    </row>
    <row r="37" spans="7:23" x14ac:dyDescent="0.2">
      <c r="G37" s="5" t="s">
        <v>203</v>
      </c>
      <c r="H37" t="s">
        <v>204</v>
      </c>
      <c r="I37" t="s">
        <v>205</v>
      </c>
      <c r="J37" t="str">
        <f>CONCATENATE(جدول3[[#This Row],[نام مقرر]]," ",جدول3[[#This Row],[نام خانوادگی مقرر]])</f>
        <v>محمدرضا مدرسی</v>
      </c>
      <c r="T37" t="str">
        <f>CONCATENATE(جدول35[[#This Row],[نام خانوادگی مقرر]]," ",جدول35[[#This Row],[نام مقرر]])</f>
        <v>کبیری محمد امین</v>
      </c>
      <c r="U37" s="17" t="s">
        <v>225</v>
      </c>
      <c r="V37" t="s">
        <v>180</v>
      </c>
      <c r="W37" t="s">
        <v>179</v>
      </c>
    </row>
    <row r="38" spans="7:23" x14ac:dyDescent="0.2">
      <c r="G38" s="5" t="s">
        <v>61</v>
      </c>
      <c r="H38" t="s">
        <v>194</v>
      </c>
      <c r="I38" t="s">
        <v>264</v>
      </c>
      <c r="J38" t="str">
        <f>CONCATENATE(جدول3[[#This Row],[نام مقرر]]," ",جدول3[[#This Row],[نام خانوادگی مقرر]])</f>
        <v>مصطفی سرویه</v>
      </c>
      <c r="T38" t="str">
        <f>CONCATENATE(جدول35[[#This Row],[نام خانوادگی مقرر]]," ",جدول35[[#This Row],[نام مقرر]])</f>
        <v>لشکری سجاد</v>
      </c>
      <c r="U38" s="5" t="s">
        <v>109</v>
      </c>
      <c r="V38" t="s">
        <v>90</v>
      </c>
      <c r="W38" t="s">
        <v>89</v>
      </c>
    </row>
    <row r="39" spans="7:23" x14ac:dyDescent="0.2">
      <c r="G39" s="5" t="s">
        <v>150</v>
      </c>
      <c r="H39" t="s">
        <v>148</v>
      </c>
      <c r="I39" t="s">
        <v>149</v>
      </c>
      <c r="J39" t="str">
        <f>CONCATENATE(جدول3[[#This Row],[نام مقرر]]," ",جدول3[[#This Row],[نام خانوادگی مقرر]])</f>
        <v>موسسه رای پرداز</v>
      </c>
      <c r="T39" t="str">
        <f>CONCATENATE(جدول35[[#This Row],[نام خانوادگی مقرر]]," ",جدول35[[#This Row],[نام مقرر]])</f>
        <v>مخبریان محمد حسین</v>
      </c>
      <c r="U39" s="5" t="s">
        <v>200</v>
      </c>
      <c r="V39" t="s">
        <v>202</v>
      </c>
      <c r="W39" t="s">
        <v>201</v>
      </c>
    </row>
    <row r="40" spans="7:23" x14ac:dyDescent="0.2">
      <c r="G40" s="5" t="s">
        <v>206</v>
      </c>
      <c r="H40" t="s">
        <v>76</v>
      </c>
      <c r="I40" t="s">
        <v>207</v>
      </c>
      <c r="J40" t="str">
        <f>CONCATENATE(جدول3[[#This Row],[نام مقرر]]," ",جدول3[[#This Row],[نام خانوادگی مقرر]])</f>
        <v>محمود رفاهی فرد</v>
      </c>
      <c r="T40" t="str">
        <f>CONCATENATE(جدول35[[#This Row],[نام خانوادگی مقرر]]," ",جدول35[[#This Row],[نام مقرر]])</f>
        <v>مختاری محمد رضا</v>
      </c>
      <c r="U40" s="5" t="s">
        <v>26</v>
      </c>
      <c r="V40" t="s">
        <v>100</v>
      </c>
      <c r="W40" t="s">
        <v>99</v>
      </c>
    </row>
    <row r="41" spans="7:23" x14ac:dyDescent="0.2">
      <c r="G41" s="17" t="s">
        <v>226</v>
      </c>
      <c r="H41" t="s">
        <v>91</v>
      </c>
      <c r="I41" t="s">
        <v>219</v>
      </c>
      <c r="J41" t="str">
        <f>CONCATENATE(جدول3[[#This Row],[نام مقرر]]," ",جدول3[[#This Row],[نام خانوادگی مقرر]])</f>
        <v>مرتضی رادمهر</v>
      </c>
      <c r="T41" t="str">
        <f>CONCATENATE(جدول35[[#This Row],[نام خانوادگی مقرر]]," ",جدول35[[#This Row],[نام مقرر]])</f>
        <v>مدرسی محمدرضا</v>
      </c>
      <c r="U41" s="5" t="s">
        <v>203</v>
      </c>
      <c r="V41" t="s">
        <v>205</v>
      </c>
      <c r="W41" t="s">
        <v>204</v>
      </c>
    </row>
    <row r="42" spans="7:23" x14ac:dyDescent="0.2">
      <c r="G42" s="5" t="s">
        <v>208</v>
      </c>
      <c r="H42" t="s">
        <v>209</v>
      </c>
      <c r="I42" t="s">
        <v>210</v>
      </c>
      <c r="J42" t="str">
        <f>CONCATENATE(جدول3[[#This Row],[نام مقرر]]," ",جدول3[[#This Row],[نام خانوادگی مقرر]])</f>
        <v>سید محسن طبیب زاده</v>
      </c>
      <c r="T42" t="str">
        <f>CONCATENATE(جدول35[[#This Row],[نام خانوادگی مقرر]]," ",جدول35[[#This Row],[نام مقرر]])</f>
        <v>مرتضایی سعید</v>
      </c>
      <c r="U42" s="5" t="s">
        <v>217</v>
      </c>
      <c r="V42" t="s">
        <v>218</v>
      </c>
      <c r="W42" t="s">
        <v>215</v>
      </c>
    </row>
    <row r="43" spans="7:23" x14ac:dyDescent="0.2">
      <c r="G43" s="5" t="s">
        <v>237</v>
      </c>
      <c r="H43" t="s">
        <v>82</v>
      </c>
      <c r="I43" t="s">
        <v>248</v>
      </c>
      <c r="J43" t="str">
        <f>CONCATENATE(جدول3[[#This Row],[نام مقرر]]," ",جدول3[[#This Row],[نام خانوادگی مقرر]])</f>
        <v>محمد طائبی اصفهانی</v>
      </c>
      <c r="T43" t="str">
        <f>CONCATENATE(جدول35[[#This Row],[نام خانوادگی مقرر]]," ",جدول35[[#This Row],[نام مقرر]])</f>
        <v>محمودی سیدعلی</v>
      </c>
      <c r="U43" s="5" t="s">
        <v>249</v>
      </c>
      <c r="V43" t="s">
        <v>250</v>
      </c>
      <c r="W43" t="s">
        <v>251</v>
      </c>
    </row>
    <row r="44" spans="7:23" x14ac:dyDescent="0.2">
      <c r="G44" s="5" t="s">
        <v>151</v>
      </c>
      <c r="H44" t="s">
        <v>82</v>
      </c>
      <c r="I44" t="s">
        <v>152</v>
      </c>
      <c r="J44" t="str">
        <f>CONCATENATE(جدول3[[#This Row],[نام مقرر]]," ",جدول3[[#This Row],[نام خانوادگی مقرر]])</f>
        <v>محمد وحیدنیا</v>
      </c>
      <c r="T44" t="str">
        <f>CONCATENATE(جدول35[[#This Row],[نام خانوادگی مقرر]]," ",جدول35[[#This Row],[نام مقرر]])</f>
        <v>مرکز فقهی امام محمد باقر علیه السلام</v>
      </c>
      <c r="U44" s="5" t="s">
        <v>147</v>
      </c>
      <c r="V44" t="s">
        <v>145</v>
      </c>
      <c r="W44" t="s">
        <v>146</v>
      </c>
    </row>
    <row r="45" spans="7:23" x14ac:dyDescent="0.2">
      <c r="G45" s="5" t="s">
        <v>211</v>
      </c>
      <c r="H45" t="s">
        <v>212</v>
      </c>
      <c r="I45" t="s">
        <v>213</v>
      </c>
      <c r="J45" t="str">
        <f>CONCATENATE(جدول3[[#This Row],[نام مقرر]]," ",جدول3[[#This Row],[نام خانوادگی مقرر]])</f>
        <v>سیدرضا حسنی</v>
      </c>
      <c r="T45" t="str">
        <f>CONCATENATE(جدول35[[#This Row],[نام خانوادگی مقرر]]," ",جدول35[[#This Row],[نام مقرر]])</f>
        <v>ملکی سعید</v>
      </c>
      <c r="U45" s="5" t="s">
        <v>214</v>
      </c>
      <c r="V45" t="s">
        <v>216</v>
      </c>
      <c r="W45" t="s">
        <v>215</v>
      </c>
    </row>
    <row r="46" spans="7:23" x14ac:dyDescent="0.2">
      <c r="G46" s="5" t="s">
        <v>235</v>
      </c>
      <c r="H46" t="s">
        <v>78</v>
      </c>
      <c r="I46" t="s">
        <v>236</v>
      </c>
      <c r="J46" t="str">
        <f>CONCATENATE(جدول3[[#This Row],[نام مقرر]]," ",جدول3[[#This Row],[نام خانوادگی مقرر]])</f>
        <v>رضا کایدخورده</v>
      </c>
      <c r="T46" t="str">
        <f>CONCATENATE(جدول35[[#This Row],[نام خانوادگی مقرر]]," ",جدول35[[#This Row],[نام مقرر]])</f>
        <v>منصوری مهدی</v>
      </c>
      <c r="U46" s="5" t="s">
        <v>58</v>
      </c>
      <c r="V46" t="s">
        <v>81</v>
      </c>
      <c r="W46" t="s">
        <v>80</v>
      </c>
    </row>
    <row r="47" spans="7:23" x14ac:dyDescent="0.2">
      <c r="G47" s="5" t="s">
        <v>104</v>
      </c>
      <c r="H47" t="s">
        <v>78</v>
      </c>
      <c r="I47" t="s">
        <v>79</v>
      </c>
      <c r="J47" t="str">
        <f>CONCATENATE(جدول3[[#This Row],[نام مقرر]]," ",جدول3[[#This Row],[نام خانوادگی مقرر]])</f>
        <v>رضا شیری</v>
      </c>
      <c r="T47" t="str">
        <f>CONCATENATE(جدول35[[#This Row],[نام خانوادگی مقرر]]," ",جدول35[[#This Row],[نام مقرر]])</f>
        <v>موسسه رای پرداز</v>
      </c>
      <c r="U47" s="5" t="s">
        <v>150</v>
      </c>
      <c r="V47" t="s">
        <v>148</v>
      </c>
      <c r="W47" t="s">
        <v>149</v>
      </c>
    </row>
    <row r="48" spans="7:23" x14ac:dyDescent="0.2">
      <c r="G48" s="5" t="s">
        <v>105</v>
      </c>
      <c r="H48" s="16" t="s">
        <v>78</v>
      </c>
      <c r="I48" s="16" t="s">
        <v>83</v>
      </c>
      <c r="J48" t="str">
        <f>CONCATENATE(جدول3[[#This Row],[نام مقرر]]," ",جدول3[[#This Row],[نام خانوادگی مقرر]])</f>
        <v>رضا یعقوبی</v>
      </c>
      <c r="T48" t="str">
        <f>CONCATENATE(جدول35[[#This Row],[نام خانوادگی مقرر]]," ",جدول35[[#This Row],[نام مقرر]])</f>
        <v>محمودزاده علی</v>
      </c>
      <c r="U48" s="5" t="s">
        <v>253</v>
      </c>
      <c r="V48" s="16" t="s">
        <v>254</v>
      </c>
      <c r="W48" s="16" t="s">
        <v>177</v>
      </c>
    </row>
    <row r="49" spans="7:23" x14ac:dyDescent="0.2">
      <c r="G49" s="5" t="s">
        <v>109</v>
      </c>
      <c r="H49" t="s">
        <v>89</v>
      </c>
      <c r="I49" t="s">
        <v>90</v>
      </c>
      <c r="J49" t="str">
        <f>CONCATENATE(جدول3[[#This Row],[نام مقرر]]," ",جدول3[[#This Row],[نام خانوادگی مقرر]])</f>
        <v>سجاد لشکری</v>
      </c>
      <c r="T49" t="str">
        <f>CONCATENATE(جدول35[[#This Row],[نام خانوادگی مقرر]]," ",جدول35[[#This Row],[نام مقرر]])</f>
        <v>مهاجری حسن</v>
      </c>
      <c r="U49" s="5" t="s">
        <v>183</v>
      </c>
      <c r="V49" s="16" t="s">
        <v>184</v>
      </c>
      <c r="W49" s="16" t="s">
        <v>84</v>
      </c>
    </row>
    <row r="50" spans="7:23" x14ac:dyDescent="0.2">
      <c r="G50" s="5" t="s">
        <v>214</v>
      </c>
      <c r="H50" t="s">
        <v>215</v>
      </c>
      <c r="I50" t="s">
        <v>216</v>
      </c>
      <c r="J50" t="str">
        <f>CONCATENATE(جدول3[[#This Row],[نام مقرر]]," ",جدول3[[#This Row],[نام خانوادگی مقرر]])</f>
        <v>سعید ملکی</v>
      </c>
      <c r="T50" t="str">
        <f>CONCATENATE(جدول35[[#This Row],[نام خانوادگی مقرر]]," ",جدول35[[#This Row],[نام مقرر]])</f>
        <v>مهدوی نهاد حسین</v>
      </c>
      <c r="U50" s="5" t="s">
        <v>140</v>
      </c>
      <c r="V50" t="s">
        <v>139</v>
      </c>
      <c r="W50" t="s">
        <v>138</v>
      </c>
    </row>
    <row r="51" spans="7:23" x14ac:dyDescent="0.2">
      <c r="G51" s="5" t="s">
        <v>217</v>
      </c>
      <c r="H51" t="s">
        <v>215</v>
      </c>
      <c r="I51" t="s">
        <v>218</v>
      </c>
      <c r="J51" t="str">
        <f>CONCATENATE(جدول3[[#This Row],[نام مقرر]]," ",جدول3[[#This Row],[نام خانوادگی مقرر]])</f>
        <v>سعید مرتضایی</v>
      </c>
      <c r="T51" t="str">
        <f>CONCATENATE(جدول35[[#This Row],[نام خانوادگی مقرر]]," ",جدول35[[#This Row],[نام مقرر]])</f>
        <v>وحیدنیا محمد</v>
      </c>
      <c r="U51" s="5" t="s">
        <v>151</v>
      </c>
      <c r="V51" t="s">
        <v>152</v>
      </c>
      <c r="W51" t="s">
        <v>82</v>
      </c>
    </row>
    <row r="52" spans="7:23" x14ac:dyDescent="0.2">
      <c r="G52" s="5" t="s">
        <v>133</v>
      </c>
      <c r="J52" t="str">
        <f>CONCATENATE(جدول3[[#This Row],[نام مقرر]]," ",جدول3[[#This Row],[نام خانوادگی مقرر]])</f>
        <v xml:space="preserve"> </v>
      </c>
      <c r="T52" t="str">
        <f>CONCATENATE(جدول35[[#This Row],[نام خانوادگی مقرر]]," ",جدول35[[#This Row],[نام مقرر]])</f>
        <v>یعقوبی رضا</v>
      </c>
      <c r="U52" s="5" t="s">
        <v>105</v>
      </c>
      <c r="V52" t="s">
        <v>83</v>
      </c>
      <c r="W52" t="s">
        <v>78</v>
      </c>
    </row>
    <row r="53" spans="7:23" x14ac:dyDescent="0.2">
      <c r="G53" s="5" t="s">
        <v>126</v>
      </c>
      <c r="J53" t="str">
        <f>CONCATENATE(جدول3[[#This Row],[نام مقرر]]," ",جدول3[[#This Row],[نام خانوادگی مقرر]])</f>
        <v xml:space="preserve"> </v>
      </c>
      <c r="T53" t="str">
        <f>CONCATENATE(جدول35[[#This Row],[نام خانوادگی مقرر]]," ",جدول35[[#This Row],[نام مقرر]])</f>
        <v xml:space="preserve">یی </v>
      </c>
      <c r="U53" s="5" t="s">
        <v>133</v>
      </c>
      <c r="V53" t="s">
        <v>241</v>
      </c>
    </row>
    <row r="54" spans="7:23" x14ac:dyDescent="0.2">
      <c r="G54" s="5" t="s">
        <v>127</v>
      </c>
      <c r="J54" t="str">
        <f>CONCATENATE(جدول3[[#This Row],[نام مقرر]]," ",جدول3[[#This Row],[نام خانوادگی مقرر]])</f>
        <v xml:space="preserve"> </v>
      </c>
      <c r="T54" t="str">
        <f>CONCATENATE(جدول35[[#This Row],[نام خانوادگی مقرر]]," ",جدول35[[#This Row],[نام مقرر]])</f>
        <v xml:space="preserve">یی </v>
      </c>
      <c r="U54" s="5" t="s">
        <v>126</v>
      </c>
      <c r="V54" t="s">
        <v>241</v>
      </c>
    </row>
    <row r="55" spans="7:23" x14ac:dyDescent="0.2">
      <c r="T55" t="str">
        <f>CONCATENATE(جدول35[[#This Row],[نام خانوادگی مقرر]]," ",جدول35[[#This Row],[نام مقرر]])</f>
        <v xml:space="preserve">یی </v>
      </c>
      <c r="U55" s="5" t="s">
        <v>127</v>
      </c>
      <c r="V55" t="s">
        <v>241</v>
      </c>
    </row>
  </sheetData>
  <sheetProtection password="CCF5" sheet="1" selectLockedCells="1"/>
  <conditionalFormatting sqref="G3">
    <cfRule type="duplicateValues" dxfId="21" priority="4"/>
  </conditionalFormatting>
  <conditionalFormatting sqref="G5 G7 G9 G11 G13 G15 G17 G19 G21 G23 G25 G27 G29 G31 G33 G35 G37 G39 G41 G43 G45 G47">
    <cfRule type="duplicateValues" dxfId="20" priority="3"/>
  </conditionalFormatting>
  <conditionalFormatting sqref="U3">
    <cfRule type="duplicateValues" dxfId="19" priority="2"/>
  </conditionalFormatting>
  <conditionalFormatting sqref="U5 U7 U9 U11 U13 U15 U17 U19 U21 U23 U25 U27 U29 U31 U33 U35 U37 U39 U41 U43 U45 U47">
    <cfRule type="duplicateValues" dxfId="18" priority="1"/>
  </conditionalFormatting>
  <hyperlinks>
    <hyperlink ref="D4" r:id="rId1"/>
    <hyperlink ref="E4" r:id="rId2"/>
  </hyperlinks>
  <pageMargins left="0.7" right="0.7" top="0.75" bottom="0.75" header="0.3" footer="0.3"/>
  <pageSetup orientation="portrait"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7"/>
  <sheetViews>
    <sheetView showGridLines="0" rightToLeft="1" workbookViewId="0">
      <selection activeCell="D4" sqref="D4"/>
    </sheetView>
  </sheetViews>
  <sheetFormatPr defaultRowHeight="17.25" x14ac:dyDescent="0.4"/>
  <cols>
    <col min="1" max="1" width="4.125" customWidth="1"/>
    <col min="2" max="2" width="7" customWidth="1"/>
    <col min="3" max="3" width="11.375" style="30" customWidth="1"/>
    <col min="4" max="4" width="14.5" style="30" customWidth="1"/>
    <col min="5" max="5" width="15" style="30" customWidth="1"/>
    <col min="6" max="6" width="7.375" customWidth="1"/>
  </cols>
  <sheetData>
    <row r="1" spans="2:6" ht="18" thickBot="1" x14ac:dyDescent="0.45"/>
    <row r="2" spans="2:6" ht="54" customHeight="1" x14ac:dyDescent="0.2">
      <c r="B2" s="33"/>
      <c r="C2" s="44" t="s">
        <v>233</v>
      </c>
      <c r="D2" s="45"/>
      <c r="E2" s="45"/>
      <c r="F2" s="34"/>
    </row>
    <row r="3" spans="2:6" ht="21.75" x14ac:dyDescent="0.2">
      <c r="B3" s="35"/>
      <c r="C3" s="40" t="s">
        <v>13</v>
      </c>
      <c r="D3" s="40" t="s">
        <v>227</v>
      </c>
      <c r="E3" s="40" t="s">
        <v>228</v>
      </c>
      <c r="F3" s="36"/>
    </row>
    <row r="4" spans="2:6" ht="21.75" x14ac:dyDescent="0.2">
      <c r="B4" s="35"/>
      <c r="C4" s="41" t="s">
        <v>231</v>
      </c>
      <c r="D4" s="41" t="s">
        <v>231</v>
      </c>
      <c r="E4" s="41" t="s">
        <v>231</v>
      </c>
      <c r="F4" s="36"/>
    </row>
    <row r="5" spans="2:6" x14ac:dyDescent="0.2">
      <c r="B5" s="35"/>
      <c r="C5" s="32" t="str">
        <f>VLOOKUP(C4,Sheet3!Y1:Z7,2)</f>
        <v>a11</v>
      </c>
      <c r="D5" s="32" t="str">
        <f>VLOOKUP(D4,جدول1[#All],2)</f>
        <v>a11</v>
      </c>
      <c r="E5" s="32" t="str">
        <f>VLOOKUP(E4,جدول35[[#All],[ترکیب نام]:[کد مقرر]],2)</f>
        <v>a11</v>
      </c>
      <c r="F5" s="36"/>
    </row>
    <row r="6" spans="2:6" x14ac:dyDescent="0.4">
      <c r="B6" s="35"/>
      <c r="C6" s="37"/>
      <c r="D6" s="37"/>
      <c r="E6" s="37"/>
      <c r="F6" s="36"/>
    </row>
    <row r="7" spans="2:6" ht="24.75" customHeight="1" thickBot="1" x14ac:dyDescent="0.45">
      <c r="B7" s="46" t="str">
        <f>Sheet1!B1</f>
        <v>ویرایش1400</v>
      </c>
      <c r="C7" s="47"/>
      <c r="D7" s="38"/>
      <c r="E7" s="38"/>
      <c r="F7" s="39"/>
    </row>
  </sheetData>
  <sheetProtection password="CCF5" sheet="1" objects="1" scenarios="1" selectLockedCells="1"/>
  <mergeCells count="2">
    <mergeCell ref="C2:E2"/>
    <mergeCell ref="B7:C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Sheet3!$Y$2:$Y$7</xm:f>
          </x14:formula1>
          <xm:sqref>C4</xm:sqref>
        </x14:dataValidation>
        <x14:dataValidation type="list" allowBlank="1" showInputMessage="1" showErrorMessage="1">
          <x14:formula1>
            <xm:f>Sheet3!$Q$2:$Q$18</xm:f>
          </x14:formula1>
          <xm:sqref>D4</xm:sqref>
        </x14:dataValidation>
        <x14:dataValidation type="list" allowBlank="1" showInputMessage="1" showErrorMessage="1">
          <x14:formula1>
            <xm:f>Sheet3!$T$2:$T$56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تنظیم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لیست دروس و اساتید و مقررین مدرسه فقهی</dc:subject>
  <dc:creator/>
  <cp:lastModifiedBy/>
  <dcterms:created xsi:type="dcterms:W3CDTF">2006-09-16T00:00:00Z</dcterms:created>
  <dcterms:modified xsi:type="dcterms:W3CDTF">2023-02-20T05:20:45Z</dcterms:modified>
  <cp:version>9697.4</cp:version>
</cp:coreProperties>
</file>